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 codeName="EsteLivro"/>
  <mc:AlternateContent xmlns:mc="http://schemas.openxmlformats.org/markup-compatibility/2006">
    <mc:Choice Requires="x15">
      <x15ac:absPath xmlns:x15ac="http://schemas.microsoft.com/office/spreadsheetml/2010/11/ac" url="C:\Users\filop\Desktop\"/>
    </mc:Choice>
  </mc:AlternateContent>
  <bookViews>
    <workbookView xWindow="0" yWindow="0" windowWidth="38400" windowHeight="18300" activeTab="3"/>
  </bookViews>
  <sheets>
    <sheet name="Instruções" sheetId="5" r:id="rId1"/>
    <sheet name="Esquemas" sheetId="7" r:id="rId2"/>
    <sheet name="Dados" sheetId="4" r:id="rId3"/>
    <sheet name="Resultados" sheetId="1" r:id="rId4"/>
  </sheets>
  <externalReferences>
    <externalReference r:id="rId5"/>
  </externalReferences>
  <definedNames>
    <definedName name="_xlnm.Print_Area" localSheetId="0">Instruções!$A$1:$I$18</definedName>
    <definedName name="_xlnm.Print_Area" localSheetId="3">Resultados!$1:$33</definedName>
    <definedName name="Coeficiente_reducción">Dados!$K$109:$K$127</definedName>
    <definedName name="Flujo">Dados!$K$109:$K$118</definedName>
    <definedName name="Horas_anuales">Dados!$J$109:$J$113</definedName>
    <definedName name="Z_CE343D8F_0545_4A43_9C9A_8EF045FF7C50_.wvu.Cols" localSheetId="2" hidden="1">Dados!$F:$XFD</definedName>
    <definedName name="Z_CE343D8F_0545_4A43_9C9A_8EF045FF7C50_.wvu.Cols" localSheetId="1" hidden="1">Esquemas!$K:$XFD</definedName>
    <definedName name="Z_CE343D8F_0545_4A43_9C9A_8EF045FF7C50_.wvu.Cols" localSheetId="3" hidden="1">Resultados!$N:$XFD</definedName>
    <definedName name="Z_CE343D8F_0545_4A43_9C9A_8EF045FF7C50_.wvu.Rows" localSheetId="2" hidden="1">Dados!$204:$1048576,Dados!$65:$203</definedName>
    <definedName name="Z_CE343D8F_0545_4A43_9C9A_8EF045FF7C50_.wvu.Rows" localSheetId="1" hidden="1">Esquemas!$205:$1048576</definedName>
    <definedName name="Z_CE343D8F_0545_4A43_9C9A_8EF045FF7C50_.wvu.Rows" localSheetId="3" hidden="1">Resultados!$36:$1048576,Resultados!$30:$30</definedName>
  </definedNames>
  <calcPr calcId="171027"/>
  <customWorkbookViews>
    <customWorkbookView name="vista" guid="{CE343D8F-0545-4A43-9C9A-8EF045FF7C50}" xWindow="1129" yWindow="4" windowWidth="1348" windowHeight="1392" activeSheetId="1"/>
  </customWorkbookViews>
</workbook>
</file>

<file path=xl/calcChain.xml><?xml version="1.0" encoding="utf-8"?>
<calcChain xmlns="http://schemas.openxmlformats.org/spreadsheetml/2006/main">
  <c r="B53" i="4" l="1"/>
  <c r="C17" i="1" l="1"/>
  <c r="B16" i="1"/>
  <c r="C16" i="1"/>
  <c r="D16" i="1"/>
  <c r="G7" i="1" l="1"/>
  <c r="M29" i="1"/>
  <c r="L29" i="1"/>
  <c r="K29" i="1"/>
  <c r="J29" i="1"/>
  <c r="I29" i="1"/>
  <c r="H29" i="1"/>
  <c r="G29" i="1"/>
  <c r="F29" i="1"/>
  <c r="E29" i="1"/>
  <c r="D29" i="1"/>
  <c r="C29" i="1"/>
  <c r="B29" i="1"/>
  <c r="F21" i="1"/>
  <c r="E21" i="1"/>
  <c r="D21" i="1"/>
  <c r="C21" i="1"/>
  <c r="B21" i="1"/>
  <c r="B12" i="1"/>
  <c r="C12" i="1"/>
  <c r="F7" i="1"/>
  <c r="E7" i="1"/>
  <c r="D7" i="1"/>
  <c r="C7" i="1"/>
  <c r="E32" i="1" l="1"/>
  <c r="B17" i="4"/>
  <c r="E25" i="1" s="1"/>
  <c r="B10" i="4"/>
  <c r="E24" i="1" s="1"/>
  <c r="M12" i="1" l="1"/>
  <c r="L12" i="1"/>
  <c r="K12" i="1"/>
  <c r="J12" i="1"/>
  <c r="B7" i="1" l="1"/>
  <c r="B8" i="1" l="1"/>
  <c r="I12" i="1" l="1"/>
  <c r="H12" i="1"/>
  <c r="G12" i="1"/>
  <c r="F12" i="1"/>
  <c r="E12" i="1"/>
  <c r="F17" i="1"/>
  <c r="F16" i="1"/>
  <c r="E17" i="1"/>
  <c r="E16" i="1"/>
  <c r="D17" i="1"/>
  <c r="D12" i="1"/>
  <c r="B17" i="1"/>
  <c r="G8" i="1"/>
  <c r="F8" i="1"/>
  <c r="E8" i="1"/>
  <c r="D8" i="1"/>
  <c r="C8" i="1"/>
  <c r="C53" i="4"/>
  <c r="H22" i="1" l="1"/>
  <c r="B22" i="1"/>
  <c r="F22" i="1"/>
  <c r="C22" i="1"/>
  <c r="E22" i="1"/>
  <c r="D22" i="1"/>
  <c r="I22" i="1"/>
</calcChain>
</file>

<file path=xl/sharedStrings.xml><?xml version="1.0" encoding="utf-8"?>
<sst xmlns="http://schemas.openxmlformats.org/spreadsheetml/2006/main" count="188" uniqueCount="138">
  <si>
    <t>Zona iluminada</t>
  </si>
  <si>
    <t>Valor</t>
  </si>
  <si>
    <t>Nivel lx</t>
  </si>
  <si>
    <t>Horas_anuales</t>
  </si>
  <si>
    <t>% Flujo</t>
  </si>
  <si>
    <t>fm</t>
  </si>
  <si>
    <t>Tipo pavimento</t>
  </si>
  <si>
    <t>R2</t>
  </si>
  <si>
    <t>R3</t>
  </si>
  <si>
    <t>R4</t>
  </si>
  <si>
    <t>Q0</t>
  </si>
  <si>
    <t>Pavimento</t>
  </si>
  <si>
    <t>C1</t>
  </si>
  <si>
    <t>C2</t>
  </si>
  <si>
    <t>N1</t>
  </si>
  <si>
    <t>N2</t>
  </si>
  <si>
    <t>N3</t>
  </si>
  <si>
    <t>N4</t>
  </si>
  <si>
    <t>R1</t>
  </si>
  <si>
    <t>Via (1 Zona iluminada)</t>
  </si>
  <si>
    <t>Uma</t>
  </si>
  <si>
    <t>Disposição Axial (Mediana)</t>
  </si>
  <si>
    <t>Comprimento da Zona de Estudo (m)</t>
  </si>
  <si>
    <t>Zona 4 - Largura Ciclovia Esq.(m)</t>
  </si>
  <si>
    <t>Zona 5 - Largura Ciclovia Dir. (m)</t>
  </si>
  <si>
    <t>Zona 6 - Largura Via 2 (m)</t>
  </si>
  <si>
    <t>Zona 7 - Largura Via serviço Esq. (m)</t>
  </si>
  <si>
    <t>Zona 11 - Largura Esq. (m)</t>
  </si>
  <si>
    <t>Funcionamento anual (h)</t>
  </si>
  <si>
    <t>Nível 1 %</t>
  </si>
  <si>
    <t>Nível 2 %</t>
  </si>
  <si>
    <t>Nível 3 %</t>
  </si>
  <si>
    <t>Nível 4 %</t>
  </si>
  <si>
    <t>Nível 5 %</t>
  </si>
  <si>
    <t>Periodo funcionamento 1 (h)</t>
  </si>
  <si>
    <t>Periodo funcionamento 2 (h)</t>
  </si>
  <si>
    <t>Periodo funcionamento 3 (h)</t>
  </si>
  <si>
    <t>Periodo funcionamento 4 (h)</t>
  </si>
  <si>
    <t>Periodo funcionamento 5 (h)</t>
  </si>
  <si>
    <t>Fator de manutenção da instalação (fm)</t>
  </si>
  <si>
    <t>Diferença horas anuais</t>
  </si>
  <si>
    <t>Potência do sistema</t>
  </si>
  <si>
    <t>Benefícios por funcionamento</t>
  </si>
  <si>
    <t>Indicadores de rendimento energético</t>
  </si>
  <si>
    <t>Potência de funcionamento P (W) - (Fonte de luz + Driver)</t>
  </si>
  <si>
    <t>Horas de funcionamento anual (h)</t>
  </si>
  <si>
    <t>Eficiência</t>
  </si>
  <si>
    <t>Fator de iluminação da instalação qinst (qinst= Lm / Em*Q0) Via 2</t>
  </si>
  <si>
    <t>Nível (%)</t>
  </si>
  <si>
    <t>Eficácia (lm/W)</t>
  </si>
  <si>
    <t>Denominação</t>
  </si>
  <si>
    <t>ZONA 2</t>
  </si>
  <si>
    <t>ZONA 1</t>
  </si>
  <si>
    <t>ZONA 3</t>
  </si>
  <si>
    <t>ZONA 4</t>
  </si>
  <si>
    <t>ZONA 5</t>
  </si>
  <si>
    <t>ZONA6</t>
  </si>
  <si>
    <t>ZONA 7</t>
  </si>
  <si>
    <t>ZONA 8</t>
  </si>
  <si>
    <t>ZONA 9</t>
  </si>
  <si>
    <t>ZONA 10</t>
  </si>
  <si>
    <t>ZONA 11</t>
  </si>
  <si>
    <t>ZONA 12</t>
  </si>
  <si>
    <t>LUMINÁRIA 1</t>
  </si>
  <si>
    <t>LUMINÁRIA 2</t>
  </si>
  <si>
    <t>LUMINÁRIA 3</t>
  </si>
  <si>
    <t>LUMINÁRIA 4</t>
  </si>
  <si>
    <t>LUMINÁRIA 5</t>
  </si>
  <si>
    <t>LUMINÁRIA 6</t>
  </si>
  <si>
    <t>PERÍODO 1</t>
  </si>
  <si>
    <t>PERÍODO 2</t>
  </si>
  <si>
    <t>PERÍODO 3</t>
  </si>
  <si>
    <t>PERÍODO 4</t>
  </si>
  <si>
    <t>PERÍODO 5</t>
  </si>
  <si>
    <t>ZONA 6</t>
  </si>
  <si>
    <r>
      <t>Área a iluminar "A (m</t>
    </r>
    <r>
      <rPr>
        <vertAlign val="superscript"/>
        <sz val="9"/>
        <color theme="1" tint="0.34998626667073579"/>
        <rFont val="Roboto Light"/>
      </rPr>
      <t>2</t>
    </r>
    <r>
      <rPr>
        <sz val="9"/>
        <color theme="1" tint="0.34998626667073579"/>
        <rFont val="Roboto Light"/>
      </rPr>
      <t>)"</t>
    </r>
  </si>
  <si>
    <r>
      <t xml:space="preserve">Indicador de densidade de Potência - </t>
    </r>
    <r>
      <rPr>
        <b/>
        <i/>
        <sz val="9"/>
        <color theme="1" tint="0.34998626667073579"/>
        <rFont val="Roboto Light"/>
      </rPr>
      <t>Dp</t>
    </r>
    <r>
      <rPr>
        <sz val="9"/>
        <color theme="1" tint="0.34998626667073579"/>
        <rFont val="Roboto Light"/>
      </rPr>
      <t xml:space="preserve"> (W*lx</t>
    </r>
    <r>
      <rPr>
        <vertAlign val="superscript"/>
        <sz val="9"/>
        <color theme="1" tint="0.34998626667073579"/>
        <rFont val="Roboto Light"/>
      </rPr>
      <t>-1</t>
    </r>
    <r>
      <rPr>
        <sz val="9"/>
        <color theme="1" tint="0.34998626667073579"/>
        <rFont val="Roboto Light"/>
      </rPr>
      <t>*m</t>
    </r>
    <r>
      <rPr>
        <vertAlign val="superscript"/>
        <sz val="9"/>
        <color theme="1" tint="0.34998626667073579"/>
        <rFont val="Roboto Light"/>
      </rPr>
      <t>-2</t>
    </r>
    <r>
      <rPr>
        <sz val="9"/>
        <color theme="1" tint="0.34998626667073579"/>
        <rFont val="Roboto Light"/>
      </rPr>
      <t>)</t>
    </r>
  </si>
  <si>
    <r>
      <t>Indicador D</t>
    </r>
    <r>
      <rPr>
        <b/>
        <i/>
        <vertAlign val="subscript"/>
        <sz val="10"/>
        <color theme="0"/>
        <rFont val="Roboto Light"/>
      </rPr>
      <t xml:space="preserve">E </t>
    </r>
    <r>
      <rPr>
        <b/>
        <i/>
        <sz val="10"/>
        <color theme="0"/>
        <rFont val="Roboto Light"/>
      </rPr>
      <t>Instalação</t>
    </r>
  </si>
  <si>
    <r>
      <t xml:space="preserve">Indicador de consumo anual de Energía - </t>
    </r>
    <r>
      <rPr>
        <b/>
        <i/>
        <sz val="9"/>
        <color theme="1" tint="0.34998626667073579"/>
        <rFont val="Roboto Light"/>
      </rPr>
      <t>D</t>
    </r>
    <r>
      <rPr>
        <b/>
        <i/>
        <vertAlign val="subscript"/>
        <sz val="9"/>
        <color theme="1" tint="0.34998626667073579"/>
        <rFont val="Roboto Light"/>
      </rPr>
      <t>E</t>
    </r>
    <r>
      <rPr>
        <sz val="9"/>
        <color theme="1" tint="0.34998626667073579"/>
        <rFont val="Roboto Light"/>
      </rPr>
      <t xml:space="preserve"> (kWh*m</t>
    </r>
    <r>
      <rPr>
        <vertAlign val="superscript"/>
        <sz val="9"/>
        <color theme="1" tint="0.34998626667073579"/>
        <rFont val="Roboto Light"/>
      </rPr>
      <t>-2</t>
    </r>
    <r>
      <rPr>
        <sz val="9"/>
        <color theme="1" tint="0.34998626667073579"/>
        <rFont val="Roboto Light"/>
      </rPr>
      <t>)</t>
    </r>
  </si>
  <si>
    <r>
      <t>Fator de iluminação da instalação q</t>
    </r>
    <r>
      <rPr>
        <vertAlign val="subscript"/>
        <sz val="9"/>
        <color theme="1" tint="0.34998626667073579"/>
        <rFont val="Roboto"/>
      </rPr>
      <t>inst</t>
    </r>
    <r>
      <rPr>
        <sz val="9"/>
        <color theme="1" tint="0.34998626667073579"/>
        <rFont val="Roboto"/>
      </rPr>
      <t xml:space="preserve"> (q</t>
    </r>
    <r>
      <rPr>
        <vertAlign val="subscript"/>
        <sz val="9"/>
        <color theme="1" tint="0.34998626667073579"/>
        <rFont val="Roboto"/>
      </rPr>
      <t>inst</t>
    </r>
    <r>
      <rPr>
        <sz val="9"/>
        <color theme="1" tint="0.34998626667073579"/>
        <rFont val="Roboto"/>
      </rPr>
      <t>= Lm / Em*Q</t>
    </r>
    <r>
      <rPr>
        <vertAlign val="subscript"/>
        <sz val="9"/>
        <color theme="1" tint="0.34998626667073579"/>
        <rFont val="Roboto"/>
      </rPr>
      <t>0</t>
    </r>
    <r>
      <rPr>
        <sz val="9"/>
        <color theme="1" tint="0.34998626667073579"/>
        <rFont val="Roboto"/>
      </rPr>
      <t>) Via 1</t>
    </r>
  </si>
  <si>
    <r>
      <t>Q</t>
    </r>
    <r>
      <rPr>
        <vertAlign val="subscript"/>
        <sz val="9"/>
        <color theme="1" tint="0.249977111117893"/>
        <rFont val="Roboto Light"/>
      </rPr>
      <t>0</t>
    </r>
  </si>
  <si>
    <t>Fluxo da luminária</t>
  </si>
  <si>
    <t>Factor de Manutenção</t>
  </si>
  <si>
    <t>Número de pontos de luz</t>
  </si>
  <si>
    <t>Potência total da luminária</t>
  </si>
  <si>
    <r>
      <t>Nivel cd/m</t>
    </r>
    <r>
      <rPr>
        <b/>
        <vertAlign val="superscript"/>
        <sz val="9"/>
        <color theme="9"/>
        <rFont val="Roboto"/>
      </rPr>
      <t>2</t>
    </r>
  </si>
  <si>
    <t>Períodos de funcionamento</t>
  </si>
  <si>
    <t>Total horas anuais</t>
  </si>
  <si>
    <t>Zona 8 - Largura Via serviço Dir. (m)</t>
  </si>
  <si>
    <t>Zona 12 - Largura Dir. (m)</t>
  </si>
  <si>
    <t>Zona 9 - Largura Estacionamento Esq. (m)</t>
  </si>
  <si>
    <t>Zona 10 - Largura Estacionamento Dir. (m)</t>
  </si>
  <si>
    <t>Zona 2 - Largura Passeio Esq. (m)</t>
  </si>
  <si>
    <t>Zona 3 - Largura Passeio Dir. (m)</t>
  </si>
  <si>
    <t>Zona 1 - Largura Via 1 (m)</t>
  </si>
  <si>
    <t>Nº pontos de luz Tipo 1</t>
  </si>
  <si>
    <t>Nº pontos de luz Tipo 2</t>
  </si>
  <si>
    <t>Nº pontos de luz Tipo 3</t>
  </si>
  <si>
    <t>Nº pontos de luz Tipo 4</t>
  </si>
  <si>
    <t>Nº pontos de luz Tipo 5</t>
  </si>
  <si>
    <t>Nº pontos de luz Tipo 6</t>
  </si>
  <si>
    <t>Fluxo luminária Tipo 1 (lm)</t>
  </si>
  <si>
    <t>Potência total luminária Tipo 1 (W)</t>
  </si>
  <si>
    <t>Potência total luminária Tipo 2 (W)</t>
  </si>
  <si>
    <t>Potência total luminária Tipo 3 (W)</t>
  </si>
  <si>
    <t>Potência total luminária Tipo 4 (W)</t>
  </si>
  <si>
    <t>Potência total luminária Tipo 5 (W)</t>
  </si>
  <si>
    <t>Potência total luminária Tipo 6 (W)</t>
  </si>
  <si>
    <t>Fluxo luminária Tipo 2 (lm)</t>
  </si>
  <si>
    <t>Fluxo luminária Tipo 3 (lm)</t>
  </si>
  <si>
    <t>Fluxo luminária Tipo 4 (lm)</t>
  </si>
  <si>
    <t>Fluxo luminária Tipo 5 (lm)</t>
  </si>
  <si>
    <t>Fluxo luminária Tipo 6 (lm)</t>
  </si>
  <si>
    <t>Passeio + Via + Passeio (3 Zonas iluminadas)</t>
  </si>
  <si>
    <t>Passeio + Via + Estacionamento + Passeio (4 Zonas iluminadas)</t>
  </si>
  <si>
    <t>Passeio + Estacionamento + Via + Estacionamento + Passeio (5 Zonas iluminadas)</t>
  </si>
  <si>
    <t>Ciclovia + Passeio + Estacionamento + Via + Estacionamento + Passeio (6 Zonas iluminadas)</t>
  </si>
  <si>
    <t>Passeio + Vias + Passeio (4 Zonas iluminadas)</t>
  </si>
  <si>
    <t>Ciclovia + Passeio + Estacionamento + Vias + Estacionamento + Passeio (7 Zonas iluminadas)</t>
  </si>
  <si>
    <t>Disposição emparelhada (Bilateral em frente)</t>
  </si>
  <si>
    <r>
      <rPr>
        <b/>
        <sz val="11"/>
        <color rgb="FF000099"/>
        <rFont val="Calibri"/>
        <family val="2"/>
        <scheme val="minor"/>
      </rPr>
      <t>2 -</t>
    </r>
    <r>
      <rPr>
        <sz val="11"/>
        <color theme="1"/>
        <rFont val="Calibri"/>
        <family val="2"/>
        <scheme val="minor"/>
      </rPr>
      <t xml:space="preserve">  No separador </t>
    </r>
    <r>
      <rPr>
        <b/>
        <sz val="11"/>
        <color rgb="FF000099"/>
        <rFont val="Calibri"/>
        <family val="2"/>
        <scheme val="minor"/>
      </rPr>
      <t>DADOS</t>
    </r>
    <r>
      <rPr>
        <sz val="11"/>
        <color rgb="FF000099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preencher os campos tendo em consideração o nº de luminárias e disposição identificadas no ponto anterior, e  de acordo com os dados do estudo luminotécnico.   </t>
    </r>
  </si>
  <si>
    <r>
      <rPr>
        <b/>
        <sz val="11"/>
        <color rgb="FF000099"/>
        <rFont val="Calibri"/>
        <family val="2"/>
        <scheme val="minor"/>
      </rPr>
      <t>3 -</t>
    </r>
    <r>
      <rPr>
        <sz val="11"/>
        <color theme="1"/>
        <rFont val="Calibri"/>
        <family val="2"/>
        <scheme val="minor"/>
      </rPr>
      <t xml:space="preserve">  Verificar no separador </t>
    </r>
    <r>
      <rPr>
        <b/>
        <sz val="11"/>
        <color rgb="FF000099"/>
        <rFont val="Calibri"/>
        <family val="2"/>
        <scheme val="minor"/>
      </rPr>
      <t xml:space="preserve">RESULTADOS </t>
    </r>
    <r>
      <rPr>
        <sz val="11"/>
        <color theme="1"/>
        <rFont val="Calibri"/>
        <family val="2"/>
        <scheme val="minor"/>
      </rPr>
      <t xml:space="preserve">os valores gerados automaticamente com base na informação inserida no separador </t>
    </r>
    <r>
      <rPr>
        <b/>
        <sz val="11"/>
        <color rgb="FF000099"/>
        <rFont val="Calibri"/>
        <family val="2"/>
        <scheme val="minor"/>
      </rPr>
      <t>DADOS</t>
    </r>
    <r>
      <rPr>
        <sz val="11"/>
        <rFont val="Calibri"/>
        <family val="2"/>
        <scheme val="minor"/>
      </rPr>
      <t>.</t>
    </r>
  </si>
  <si>
    <t>Coeficiente de utilização por zona</t>
  </si>
  <si>
    <t>Coeficiente de utilização total</t>
  </si>
  <si>
    <t>Nº de luminárias a considerar em zona de estudo para cálculo de nível</t>
  </si>
  <si>
    <t>Disposição unilateral</t>
  </si>
  <si>
    <t>Disposição Mista</t>
  </si>
  <si>
    <t>Vias (2 Zonas iluminadas)</t>
  </si>
  <si>
    <t>Passeio + Vias + Estacionamento + Passeio (5 Zonas iluminadas)</t>
  </si>
  <si>
    <t>Passeio + Estacionamento + Vias + Estacionamento + Passeio (6 Zonas iluminadas)</t>
  </si>
  <si>
    <t>Disposição Quicôncio (Bilateral em alternância)</t>
  </si>
  <si>
    <t>considerar DUAS luminárias</t>
  </si>
  <si>
    <t>considerar UMA luminária</t>
  </si>
  <si>
    <t>considerar CINCO luminárias</t>
  </si>
  <si>
    <t>considerar QUATRO luminárias</t>
  </si>
  <si>
    <r>
      <rPr>
        <b/>
        <sz val="11"/>
        <color rgb="FF000099"/>
        <rFont val="Calibri"/>
        <family val="2"/>
        <scheme val="minor"/>
      </rPr>
      <t>1 -</t>
    </r>
    <r>
      <rPr>
        <sz val="11"/>
        <color theme="1"/>
        <rFont val="Calibri"/>
        <family val="2"/>
        <scheme val="minor"/>
      </rPr>
      <t xml:space="preserve">  Identificar no separador </t>
    </r>
    <r>
      <rPr>
        <b/>
        <sz val="11"/>
        <color rgb="FF000099"/>
        <rFont val="Calibri"/>
        <family val="2"/>
        <scheme val="minor"/>
      </rPr>
      <t>ESQUEMAS</t>
    </r>
    <r>
      <rPr>
        <sz val="11"/>
        <color theme="1"/>
        <rFont val="Calibri"/>
        <family val="2"/>
        <scheme val="minor"/>
      </rPr>
      <t xml:space="preserve">  a disposição usada e o nº de luminárias a considerar.</t>
    </r>
  </si>
  <si>
    <r>
      <rPr>
        <sz val="12"/>
        <color theme="1"/>
        <rFont val="Roboto Light"/>
      </rPr>
      <t xml:space="preserve">                       PR- Potência do primeiro tipo da luminária 
                       PF – Potência do segundo tipo de  luminária (se existir)
                       AR- Área da via da zona de cálculo
                       Afr – Área passeio direito da zona de cálculo
                       Afl – Área passeio esquerdo da zona de cálculo</t>
    </r>
    <r>
      <rPr>
        <sz val="10"/>
        <color theme="1"/>
        <rFont val="Roboto Light"/>
      </rPr>
      <t xml:space="preserve">
</t>
    </r>
  </si>
  <si>
    <t>Exemplo para a determinação de parâmetros para os cálculos da  DP e 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</si>
</sst>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0"/>
    <numFmt numFmtId="165" formatCode="#,##0.0"/>
    <numFmt numFmtId="166" formatCode="#,##0.000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Segoe UI"/>
      <family val="2"/>
    </font>
    <font>
      <sz val="11"/>
      <color theme="1"/>
      <name val="Segoe UI Light"/>
      <family val="2"/>
    </font>
    <font>
      <sz val="11"/>
      <color theme="0"/>
      <name val="Segoe UI Light"/>
      <family val="2"/>
    </font>
    <font>
      <sz val="9"/>
      <color theme="1"/>
      <name val="Segoe UI"/>
      <family val="2"/>
    </font>
    <font>
      <sz val="9"/>
      <color theme="1" tint="0.249977111117893"/>
      <name val="Segoe UI"/>
      <family val="2"/>
    </font>
    <font>
      <b/>
      <sz val="8"/>
      <color theme="9"/>
      <name val="Roboto Light"/>
    </font>
    <font>
      <sz val="9"/>
      <color theme="1"/>
      <name val="Roboto Light"/>
    </font>
    <font>
      <sz val="9"/>
      <color theme="1" tint="0.34998626667073579"/>
      <name val="Roboto Light"/>
    </font>
    <font>
      <sz val="9"/>
      <name val="Roboto Light"/>
    </font>
    <font>
      <vertAlign val="superscript"/>
      <sz val="9"/>
      <color theme="1" tint="0.34998626667073579"/>
      <name val="Roboto Light"/>
    </font>
    <font>
      <sz val="9"/>
      <color theme="9"/>
      <name val="Roboto Light"/>
    </font>
    <font>
      <b/>
      <i/>
      <sz val="9"/>
      <color theme="1"/>
      <name val="Roboto Light"/>
    </font>
    <font>
      <sz val="9"/>
      <color theme="1" tint="0.249977111117893"/>
      <name val="Roboto Light"/>
    </font>
    <font>
      <b/>
      <i/>
      <sz val="9"/>
      <color theme="9"/>
      <name val="Roboto Light"/>
    </font>
    <font>
      <b/>
      <i/>
      <sz val="9"/>
      <color theme="1" tint="0.34998626667073579"/>
      <name val="Roboto Light"/>
    </font>
    <font>
      <b/>
      <i/>
      <sz val="10"/>
      <color theme="0"/>
      <name val="Roboto Light"/>
    </font>
    <font>
      <b/>
      <i/>
      <vertAlign val="subscript"/>
      <sz val="10"/>
      <color theme="0"/>
      <name val="Roboto Light"/>
    </font>
    <font>
      <b/>
      <i/>
      <vertAlign val="subscript"/>
      <sz val="9"/>
      <color theme="1" tint="0.34998626667073579"/>
      <name val="Roboto Light"/>
    </font>
    <font>
      <b/>
      <sz val="9"/>
      <color theme="1" tint="0.249977111117893"/>
      <name val="Roboto Light"/>
    </font>
    <font>
      <b/>
      <sz val="8"/>
      <color theme="9"/>
      <name val="Roboto"/>
    </font>
    <font>
      <sz val="9"/>
      <color theme="1" tint="0.34998626667073579"/>
      <name val="Roboto"/>
    </font>
    <font>
      <vertAlign val="subscript"/>
      <sz val="9"/>
      <color theme="1" tint="0.34998626667073579"/>
      <name val="Roboto"/>
    </font>
    <font>
      <sz val="9"/>
      <color theme="1" tint="0.249977111117893"/>
      <name val="Roboto"/>
    </font>
    <font>
      <sz val="9"/>
      <color theme="9"/>
      <name val="Roboto"/>
    </font>
    <font>
      <vertAlign val="subscript"/>
      <sz val="9"/>
      <color theme="1" tint="0.249977111117893"/>
      <name val="Roboto Light"/>
    </font>
    <font>
      <i/>
      <sz val="9"/>
      <color theme="1" tint="0.249977111117893"/>
      <name val="Roboto Light"/>
    </font>
    <font>
      <sz val="11"/>
      <color theme="0"/>
      <name val="Roboto"/>
    </font>
    <font>
      <b/>
      <sz val="9"/>
      <color theme="9"/>
      <name val="Roboto"/>
    </font>
    <font>
      <b/>
      <vertAlign val="superscript"/>
      <sz val="9"/>
      <color theme="9"/>
      <name val="Roboto"/>
    </font>
    <font>
      <sz val="9"/>
      <color theme="0"/>
      <name val="Segoe UI"/>
      <family val="2"/>
    </font>
    <font>
      <b/>
      <sz val="9"/>
      <color theme="1" tint="0.249977111117893"/>
      <name val="Roboto"/>
    </font>
    <font>
      <sz val="10"/>
      <color theme="1"/>
      <name val="Roboto"/>
    </font>
    <font>
      <sz val="10"/>
      <color theme="0"/>
      <name val="Euphemia"/>
      <family val="2"/>
    </font>
    <font>
      <sz val="11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0"/>
      <color theme="0"/>
      <name val="Roboto"/>
    </font>
    <font>
      <sz val="14"/>
      <color theme="0"/>
      <name val="Roboto"/>
    </font>
    <font>
      <sz val="16"/>
      <color theme="0"/>
      <name val="Roboto"/>
    </font>
    <font>
      <sz val="10"/>
      <color theme="9"/>
      <name val="Roboto Light"/>
    </font>
    <font>
      <sz val="10"/>
      <color theme="0"/>
      <name val="Roboto Light"/>
    </font>
    <font>
      <sz val="10"/>
      <color theme="1"/>
      <name val="Roboto Light"/>
    </font>
    <font>
      <sz val="10"/>
      <color rgb="FF75C4FF"/>
      <name val="Roboto Light"/>
    </font>
    <font>
      <b/>
      <sz val="10"/>
      <name val="Roboto Light"/>
    </font>
    <font>
      <sz val="12"/>
      <color theme="1"/>
      <name val="Roboto Light"/>
    </font>
  </fonts>
  <fills count="13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249977111117893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33A8FF"/>
        <bgColor indexed="64"/>
      </patternFill>
    </fill>
    <fill>
      <patternFill patternType="solid">
        <fgColor rgb="FF75C4FF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theme="6" tint="0.59999389629810485"/>
      </bottom>
      <diagonal/>
    </border>
    <border>
      <left/>
      <right/>
      <top style="thin">
        <color theme="6" tint="0.59999389629810485"/>
      </top>
      <bottom style="thin">
        <color theme="6" tint="0.59999389629810485"/>
      </bottom>
      <diagonal/>
    </border>
  </borders>
  <cellStyleXfs count="1">
    <xf numFmtId="0" fontId="0" fillId="0" borderId="0"/>
  </cellStyleXfs>
  <cellXfs count="159">
    <xf numFmtId="0" fontId="0" fillId="0" borderId="0" xfId="0"/>
    <xf numFmtId="0" fontId="1" fillId="0" borderId="0" xfId="0" applyFont="1" applyBorder="1"/>
    <xf numFmtId="0" fontId="2" fillId="0" borderId="0" xfId="0" applyFont="1" applyBorder="1"/>
    <xf numFmtId="0" fontId="2" fillId="0" borderId="0" xfId="0" applyFont="1" applyBorder="1" applyAlignment="1">
      <alignment horizontal="center" vertical="center"/>
    </xf>
    <xf numFmtId="0" fontId="2" fillId="2" borderId="0" xfId="0" applyFont="1" applyFill="1" applyBorder="1"/>
    <xf numFmtId="0" fontId="3" fillId="2" borderId="0" xfId="0" applyFont="1" applyFill="1" applyBorder="1"/>
    <xf numFmtId="0" fontId="2" fillId="3" borderId="0" xfId="0" applyFont="1" applyFill="1" applyBorder="1"/>
    <xf numFmtId="0" fontId="2" fillId="5" borderId="0" xfId="0" applyFont="1" applyFill="1" applyBorder="1"/>
    <xf numFmtId="0" fontId="4" fillId="0" borderId="0" xfId="0" applyFont="1" applyAlignment="1">
      <alignment horizontal="left" vertical="center"/>
    </xf>
    <xf numFmtId="4" fontId="4" fillId="0" borderId="0" xfId="0" applyNumberFormat="1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9" fontId="4" fillId="0" borderId="0" xfId="0" applyNumberFormat="1" applyFont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4" fontId="27" fillId="2" borderId="0" xfId="0" applyNumberFormat="1" applyFont="1" applyFill="1" applyBorder="1" applyAlignment="1">
      <alignment horizontal="center" vertical="center"/>
    </xf>
    <xf numFmtId="4" fontId="7" fillId="7" borderId="0" xfId="0" applyNumberFormat="1" applyFont="1" applyFill="1" applyBorder="1" applyAlignment="1">
      <alignment horizontal="center" vertical="center"/>
    </xf>
    <xf numFmtId="0" fontId="7" fillId="7" borderId="0" xfId="0" applyFont="1" applyFill="1" applyBorder="1" applyAlignment="1">
      <alignment horizontal="left" vertical="center"/>
    </xf>
    <xf numFmtId="0" fontId="7" fillId="7" borderId="0" xfId="0" applyFont="1" applyFill="1" applyBorder="1"/>
    <xf numFmtId="0" fontId="30" fillId="0" borderId="0" xfId="0" applyFont="1"/>
    <xf numFmtId="0" fontId="30" fillId="0" borderId="0" xfId="0" applyFont="1" applyAlignment="1">
      <alignment horizontal="center" vertical="center"/>
    </xf>
    <xf numFmtId="4" fontId="30" fillId="0" borderId="0" xfId="0" applyNumberFormat="1" applyFont="1" applyAlignment="1">
      <alignment horizontal="center" vertical="center"/>
    </xf>
    <xf numFmtId="0" fontId="13" fillId="5" borderId="4" xfId="0" applyFont="1" applyFill="1" applyBorder="1" applyAlignment="1" applyProtection="1">
      <alignment horizontal="left" vertical="center"/>
      <protection locked="0" hidden="1"/>
    </xf>
    <xf numFmtId="4" fontId="13" fillId="5" borderId="4" xfId="0" applyNumberFormat="1" applyFont="1" applyFill="1" applyBorder="1" applyAlignment="1" applyProtection="1">
      <alignment horizontal="center" vertical="center"/>
      <protection locked="0" hidden="1"/>
    </xf>
    <xf numFmtId="4" fontId="13" fillId="5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5" borderId="0" xfId="0" applyFont="1" applyFill="1" applyBorder="1" applyAlignment="1" applyProtection="1">
      <alignment horizontal="left" vertical="center"/>
      <protection locked="0" hidden="1"/>
    </xf>
    <xf numFmtId="0" fontId="13" fillId="5" borderId="0" xfId="0" applyFont="1" applyFill="1" applyBorder="1" applyProtection="1">
      <protection locked="0" hidden="1"/>
    </xf>
    <xf numFmtId="0" fontId="4" fillId="0" borderId="0" xfId="0" applyFont="1" applyProtection="1">
      <protection locked="0" hidden="1"/>
    </xf>
    <xf numFmtId="4" fontId="28" fillId="6" borderId="0" xfId="0" applyNumberFormat="1" applyFont="1" applyFill="1" applyBorder="1" applyAlignment="1" applyProtection="1">
      <alignment horizontal="center" vertical="center"/>
      <protection locked="0" hidden="1"/>
    </xf>
    <xf numFmtId="0" fontId="28" fillId="6" borderId="0" xfId="0" applyFont="1" applyFill="1" applyBorder="1" applyAlignment="1" applyProtection="1">
      <alignment horizontal="center" vertical="center"/>
      <protection locked="0" hidden="1"/>
    </xf>
    <xf numFmtId="0" fontId="13" fillId="5" borderId="3" xfId="0" applyFont="1" applyFill="1" applyBorder="1" applyAlignment="1" applyProtection="1">
      <alignment horizontal="center" vertical="center"/>
      <protection locked="0" hidden="1"/>
    </xf>
    <xf numFmtId="4" fontId="13" fillId="5" borderId="3" xfId="0" applyNumberFormat="1" applyFont="1" applyFill="1" applyBorder="1" applyAlignment="1" applyProtection="1">
      <alignment horizontal="center" vertical="center"/>
      <protection locked="0" hidden="1"/>
    </xf>
    <xf numFmtId="0" fontId="13" fillId="5" borderId="3" xfId="0" applyFont="1" applyFill="1" applyBorder="1" applyAlignment="1" applyProtection="1">
      <alignment horizontal="left" vertical="center"/>
      <protection locked="0" hidden="1"/>
    </xf>
    <xf numFmtId="3" fontId="13" fillId="5" borderId="4" xfId="0" applyNumberFormat="1" applyFont="1" applyFill="1" applyBorder="1" applyAlignment="1" applyProtection="1">
      <alignment horizontal="center" vertical="center"/>
      <protection locked="0" hidden="1"/>
    </xf>
    <xf numFmtId="3" fontId="13" fillId="5" borderId="3" xfId="0" applyNumberFormat="1" applyFont="1" applyFill="1" applyBorder="1" applyAlignment="1" applyProtection="1">
      <alignment horizontal="center" vertical="center"/>
      <protection locked="0" hidden="1"/>
    </xf>
    <xf numFmtId="3" fontId="13" fillId="5" borderId="0" xfId="0" applyNumberFormat="1" applyFont="1" applyFill="1" applyBorder="1" applyAlignment="1" applyProtection="1">
      <alignment horizontal="center" vertical="center"/>
      <protection locked="0" hidden="1"/>
    </xf>
    <xf numFmtId="165" fontId="13" fillId="5" borderId="4" xfId="0" applyNumberFormat="1" applyFont="1" applyFill="1" applyBorder="1" applyAlignment="1" applyProtection="1">
      <alignment horizontal="center" vertical="center"/>
      <protection locked="0" hidden="1"/>
    </xf>
    <xf numFmtId="165" fontId="13" fillId="5" borderId="3" xfId="0" applyNumberFormat="1" applyFont="1" applyFill="1" applyBorder="1" applyAlignment="1" applyProtection="1">
      <alignment horizontal="center" vertical="center"/>
      <protection locked="0" hidden="1"/>
    </xf>
    <xf numFmtId="0" fontId="30" fillId="0" borderId="0" xfId="0" applyFont="1" applyProtection="1">
      <protection locked="0" hidden="1"/>
    </xf>
    <xf numFmtId="0" fontId="26" fillId="5" borderId="4" xfId="0" applyFont="1" applyFill="1" applyBorder="1" applyAlignment="1" applyProtection="1">
      <alignment horizontal="left" vertical="center"/>
      <protection locked="0" hidden="1"/>
    </xf>
    <xf numFmtId="9" fontId="13" fillId="5" borderId="3" xfId="0" applyNumberFormat="1" applyFont="1" applyFill="1" applyBorder="1" applyAlignment="1" applyProtection="1">
      <alignment horizontal="center" vertical="center"/>
      <protection locked="0" hidden="1"/>
    </xf>
    <xf numFmtId="0" fontId="11" fillId="5" borderId="3" xfId="0" applyFont="1" applyFill="1" applyBorder="1" applyAlignment="1" applyProtection="1">
      <alignment horizontal="left" vertical="center"/>
      <protection locked="0" hidden="1"/>
    </xf>
    <xf numFmtId="0" fontId="28" fillId="4" borderId="3" xfId="0" applyFont="1" applyFill="1" applyBorder="1" applyAlignment="1" applyProtection="1">
      <alignment horizontal="left" vertical="center"/>
      <protection locked="0" hidden="1"/>
    </xf>
    <xf numFmtId="0" fontId="31" fillId="4" borderId="0" xfId="0" applyFont="1" applyFill="1" applyBorder="1" applyAlignment="1" applyProtection="1">
      <alignment horizontal="left" vertical="center"/>
      <protection locked="0" hidden="1"/>
    </xf>
    <xf numFmtId="0" fontId="23" fillId="4" borderId="0" xfId="0" applyFont="1" applyFill="1" applyBorder="1" applyProtection="1">
      <protection locked="0" hidden="1"/>
    </xf>
    <xf numFmtId="0" fontId="26" fillId="5" borderId="0" xfId="0" applyFont="1" applyFill="1" applyBorder="1" applyAlignment="1" applyProtection="1">
      <alignment horizontal="right" vertical="center"/>
      <protection locked="0" hidden="1"/>
    </xf>
    <xf numFmtId="0" fontId="26" fillId="5" borderId="0" xfId="0" applyFont="1" applyFill="1" applyBorder="1" applyAlignment="1" applyProtection="1">
      <alignment horizontal="left" vertical="center"/>
      <protection locked="0" hidden="1"/>
    </xf>
    <xf numFmtId="0" fontId="4" fillId="0" borderId="4" xfId="0" applyFont="1" applyBorder="1" applyProtection="1">
      <protection locked="0" hidden="1"/>
    </xf>
    <xf numFmtId="164" fontId="13" fillId="5" borderId="0" xfId="0" applyNumberFormat="1" applyFont="1" applyFill="1" applyBorder="1" applyAlignment="1" applyProtection="1">
      <alignment horizontal="center" vertical="center"/>
      <protection locked="0" hidden="1"/>
    </xf>
    <xf numFmtId="0" fontId="5" fillId="5" borderId="0" xfId="0" applyFont="1" applyFill="1" applyBorder="1" applyAlignment="1" applyProtection="1">
      <alignment horizontal="left" vertical="center"/>
      <protection locked="0" hidden="1"/>
    </xf>
    <xf numFmtId="4" fontId="5" fillId="5" borderId="0" xfId="0" applyNumberFormat="1" applyFont="1" applyFill="1" applyBorder="1" applyAlignment="1" applyProtection="1">
      <alignment horizontal="center" vertical="center"/>
      <protection locked="0" hidden="1"/>
    </xf>
    <xf numFmtId="0" fontId="5" fillId="5" borderId="0" xfId="0" applyFont="1" applyFill="1" applyBorder="1" applyProtection="1">
      <protection locked="0" hidden="1"/>
    </xf>
    <xf numFmtId="3" fontId="4" fillId="0" borderId="0" xfId="0" applyNumberFormat="1" applyFont="1" applyAlignment="1" applyProtection="1">
      <alignment horizontal="center" vertical="center"/>
      <protection locked="0" hidden="1"/>
    </xf>
    <xf numFmtId="4" fontId="13" fillId="5" borderId="3" xfId="0" applyNumberFormat="1" applyFont="1" applyFill="1" applyBorder="1" applyAlignment="1" applyProtection="1">
      <alignment horizontal="center" vertical="center"/>
      <protection hidden="1"/>
    </xf>
    <xf numFmtId="3" fontId="13" fillId="5" borderId="3" xfId="0" applyNumberFormat="1" applyFont="1" applyFill="1" applyBorder="1" applyAlignment="1" applyProtection="1">
      <alignment horizontal="center" vertical="center"/>
      <protection hidden="1"/>
    </xf>
    <xf numFmtId="4" fontId="13" fillId="5" borderId="4" xfId="0" applyNumberFormat="1" applyFont="1" applyFill="1" applyBorder="1" applyAlignment="1" applyProtection="1">
      <alignment horizontal="center" vertical="center"/>
      <protection hidden="1"/>
    </xf>
    <xf numFmtId="165" fontId="8" fillId="5" borderId="4" xfId="0" applyNumberFormat="1" applyFont="1" applyFill="1" applyBorder="1" applyAlignment="1" applyProtection="1">
      <alignment horizontal="center" vertical="center"/>
      <protection hidden="1"/>
    </xf>
    <xf numFmtId="3" fontId="8" fillId="5" borderId="3" xfId="0" applyNumberFormat="1" applyFont="1" applyFill="1" applyBorder="1" applyAlignment="1" applyProtection="1">
      <alignment horizontal="center" vertical="center"/>
      <protection hidden="1"/>
    </xf>
    <xf numFmtId="4" fontId="8" fillId="0" borderId="4" xfId="0" applyNumberFormat="1" applyFont="1" applyBorder="1" applyAlignment="1" applyProtection="1">
      <alignment horizontal="center" vertical="center"/>
      <protection hidden="1"/>
    </xf>
    <xf numFmtId="0" fontId="6" fillId="4" borderId="0" xfId="0" applyFont="1" applyFill="1" applyBorder="1" applyProtection="1">
      <protection hidden="1"/>
    </xf>
    <xf numFmtId="0" fontId="20" fillId="4" borderId="0" xfId="0" applyFont="1" applyFill="1" applyBorder="1" applyAlignment="1" applyProtection="1">
      <alignment horizontal="center"/>
      <protection hidden="1"/>
    </xf>
    <xf numFmtId="0" fontId="7" fillId="5" borderId="0" xfId="0" applyFont="1" applyFill="1" applyBorder="1" applyProtection="1">
      <protection hidden="1"/>
    </xf>
    <xf numFmtId="0" fontId="8" fillId="5" borderId="4" xfId="0" applyFont="1" applyFill="1" applyBorder="1" applyProtection="1">
      <protection hidden="1"/>
    </xf>
    <xf numFmtId="0" fontId="8" fillId="5" borderId="3" xfId="0" applyFont="1" applyFill="1" applyBorder="1" applyAlignment="1" applyProtection="1">
      <alignment horizontal="left" vertical="center" wrapText="1"/>
      <protection hidden="1"/>
    </xf>
    <xf numFmtId="0" fontId="7" fillId="5" borderId="0" xfId="0" applyFont="1" applyFill="1" applyBorder="1" applyAlignment="1" applyProtection="1">
      <alignment horizontal="center" vertical="center"/>
      <protection hidden="1"/>
    </xf>
    <xf numFmtId="0" fontId="9" fillId="5" borderId="0" xfId="0" applyFont="1" applyFill="1" applyBorder="1" applyAlignment="1" applyProtection="1">
      <alignment horizontal="left" vertical="center" wrapText="1"/>
      <protection hidden="1"/>
    </xf>
    <xf numFmtId="3" fontId="7" fillId="5" borderId="0" xfId="0" applyNumberFormat="1" applyFont="1" applyFill="1" applyBorder="1" applyAlignment="1" applyProtection="1">
      <alignment horizontal="center" vertical="center"/>
      <protection hidden="1"/>
    </xf>
    <xf numFmtId="0" fontId="7" fillId="4" borderId="0" xfId="0" applyFont="1" applyFill="1" applyBorder="1" applyProtection="1">
      <protection hidden="1"/>
    </xf>
    <xf numFmtId="0" fontId="20" fillId="4" borderId="0" xfId="0" applyFont="1" applyFill="1" applyBorder="1" applyAlignment="1" applyProtection="1">
      <alignment horizontal="center" vertical="center"/>
      <protection hidden="1"/>
    </xf>
    <xf numFmtId="0" fontId="8" fillId="0" borderId="4" xfId="0" applyFont="1" applyBorder="1" applyAlignment="1" applyProtection="1">
      <alignment horizontal="left" vertical="center"/>
      <protection hidden="1"/>
    </xf>
    <xf numFmtId="0" fontId="9" fillId="0" borderId="0" xfId="0" applyFont="1" applyBorder="1" applyAlignment="1" applyProtection="1">
      <alignment horizontal="left" vertical="center"/>
      <protection hidden="1"/>
    </xf>
    <xf numFmtId="4" fontId="7" fillId="0" borderId="0" xfId="0" applyNumberFormat="1" applyFont="1" applyBorder="1" applyAlignment="1" applyProtection="1">
      <alignment horizontal="center" vertical="center"/>
      <protection hidden="1"/>
    </xf>
    <xf numFmtId="0" fontId="11" fillId="4" borderId="0" xfId="0" applyFont="1" applyFill="1" applyBorder="1" applyProtection="1">
      <protection hidden="1"/>
    </xf>
    <xf numFmtId="3" fontId="8" fillId="0" borderId="4" xfId="0" applyNumberFormat="1" applyFont="1" applyBorder="1" applyAlignment="1" applyProtection="1">
      <alignment horizontal="center" vertical="center"/>
      <protection hidden="1"/>
    </xf>
    <xf numFmtId="9" fontId="7" fillId="0" borderId="0" xfId="0" applyNumberFormat="1" applyFont="1" applyBorder="1" applyAlignment="1" applyProtection="1">
      <alignment horizontal="center" vertical="center"/>
      <protection hidden="1"/>
    </xf>
    <xf numFmtId="0" fontId="14" fillId="4" borderId="0" xfId="0" applyFon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wrapText="1"/>
      <protection hidden="1"/>
    </xf>
    <xf numFmtId="164" fontId="8" fillId="0" borderId="4" xfId="0" applyNumberFormat="1" applyFont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horizontal="left" vertical="center" wrapText="1"/>
      <protection hidden="1"/>
    </xf>
    <xf numFmtId="164" fontId="7" fillId="5" borderId="0" xfId="0" applyNumberFormat="1" applyFont="1" applyFill="1" applyBorder="1" applyAlignment="1" applyProtection="1">
      <alignment horizontal="center" vertical="center"/>
      <protection hidden="1"/>
    </xf>
    <xf numFmtId="0" fontId="8" fillId="5" borderId="0" xfId="0" applyFont="1" applyFill="1" applyBorder="1" applyAlignment="1" applyProtection="1">
      <alignment horizontal="left" vertical="center" wrapText="1"/>
      <protection hidden="1"/>
    </xf>
    <xf numFmtId="164" fontId="8" fillId="5" borderId="0" xfId="0" applyNumberFormat="1" applyFont="1" applyFill="1" applyBorder="1" applyAlignment="1" applyProtection="1">
      <alignment horizontal="center" vertical="center"/>
      <protection hidden="1"/>
    </xf>
    <xf numFmtId="164" fontId="12" fillId="5" borderId="0" xfId="0" applyNumberFormat="1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Border="1" applyProtection="1">
      <protection hidden="1"/>
    </xf>
    <xf numFmtId="166" fontId="8" fillId="0" borderId="4" xfId="0" applyNumberFormat="1" applyFont="1" applyBorder="1" applyAlignment="1" applyProtection="1">
      <alignment horizontal="center" vertical="center"/>
      <protection hidden="1"/>
    </xf>
    <xf numFmtId="0" fontId="1" fillId="0" borderId="0" xfId="0" applyFont="1" applyBorder="1" applyProtection="1">
      <protection hidden="1"/>
    </xf>
    <xf numFmtId="0" fontId="1" fillId="5" borderId="0" xfId="0" applyFont="1" applyFill="1" applyBorder="1" applyProtection="1">
      <protection hidden="1"/>
    </xf>
    <xf numFmtId="9" fontId="8" fillId="0" borderId="4" xfId="0" applyNumberFormat="1" applyFont="1" applyBorder="1" applyAlignment="1" applyProtection="1">
      <alignment horizontal="center" vertical="center"/>
      <protection hidden="1"/>
    </xf>
    <xf numFmtId="0" fontId="0" fillId="0" borderId="0" xfId="0" applyBorder="1"/>
    <xf numFmtId="0" fontId="0" fillId="5" borderId="0" xfId="0" applyFill="1" applyBorder="1" applyAlignment="1"/>
    <xf numFmtId="0" fontId="0" fillId="5" borderId="0" xfId="0" applyFill="1" applyBorder="1" applyAlignment="1">
      <alignment vertical="center" wrapText="1"/>
    </xf>
    <xf numFmtId="0" fontId="0" fillId="5" borderId="0" xfId="0" applyFill="1" applyBorder="1" applyAlignment="1">
      <alignment horizontal="left" vertical="center" wrapText="1"/>
    </xf>
    <xf numFmtId="0" fontId="38" fillId="8" borderId="0" xfId="0" applyFont="1" applyFill="1" applyBorder="1" applyAlignment="1" applyProtection="1">
      <alignment horizontal="center" vertical="center"/>
      <protection hidden="1"/>
    </xf>
    <xf numFmtId="0" fontId="38" fillId="11" borderId="0" xfId="0" applyFont="1" applyFill="1" applyBorder="1" applyAlignment="1" applyProtection="1">
      <alignment horizontal="center" vertical="center"/>
      <protection hidden="1"/>
    </xf>
    <xf numFmtId="0" fontId="38" fillId="12" borderId="0" xfId="0" applyFont="1" applyFill="1" applyBorder="1" applyAlignment="1" applyProtection="1">
      <alignment horizontal="center" vertical="center"/>
      <protection hidden="1"/>
    </xf>
    <xf numFmtId="0" fontId="40" fillId="5" borderId="0" xfId="0" applyFont="1" applyFill="1" applyAlignment="1" applyProtection="1">
      <alignment horizontal="center" vertical="center"/>
      <protection hidden="1"/>
    </xf>
    <xf numFmtId="0" fontId="41" fillId="8" borderId="0" xfId="0" applyFont="1" applyFill="1" applyAlignment="1" applyProtection="1">
      <alignment horizontal="center" vertical="center" textRotation="90"/>
      <protection hidden="1"/>
    </xf>
    <xf numFmtId="0" fontId="41" fillId="9" borderId="0" xfId="0" applyFont="1" applyFill="1" applyAlignment="1" applyProtection="1">
      <alignment horizontal="center" vertical="center" textRotation="90"/>
      <protection hidden="1"/>
    </xf>
    <xf numFmtId="0" fontId="41" fillId="11" borderId="0" xfId="0" applyFont="1" applyFill="1" applyAlignment="1" applyProtection="1">
      <alignment horizontal="center" vertical="center" textRotation="90"/>
      <protection hidden="1"/>
    </xf>
    <xf numFmtId="0" fontId="40" fillId="5" borderId="0" xfId="0" applyFont="1" applyFill="1" applyAlignment="1" applyProtection="1">
      <alignment horizontal="center" vertical="center" wrapText="1"/>
      <protection hidden="1"/>
    </xf>
    <xf numFmtId="0" fontId="41" fillId="12" borderId="0" xfId="0" applyFont="1" applyFill="1" applyAlignment="1" applyProtection="1">
      <alignment horizontal="center" vertical="center" textRotation="90"/>
      <protection hidden="1"/>
    </xf>
    <xf numFmtId="0" fontId="37" fillId="10" borderId="0" xfId="0" applyFont="1" applyFill="1" applyAlignment="1" applyProtection="1">
      <alignment horizontal="center" vertical="center"/>
      <protection hidden="1"/>
    </xf>
    <xf numFmtId="0" fontId="27" fillId="0" borderId="0" xfId="0" applyFont="1" applyFill="1" applyAlignment="1" applyProtection="1">
      <alignment horizontal="center" vertical="center"/>
      <protection hidden="1"/>
    </xf>
    <xf numFmtId="0" fontId="40" fillId="10" borderId="0" xfId="0" applyFont="1" applyFill="1" applyAlignment="1" applyProtection="1">
      <alignment horizontal="center" vertical="center"/>
      <protection hidden="1"/>
    </xf>
    <xf numFmtId="0" fontId="41" fillId="8" borderId="0" xfId="0" applyFont="1" applyFill="1" applyAlignment="1" applyProtection="1">
      <alignment horizontal="center" vertical="center"/>
      <protection hidden="1"/>
    </xf>
    <xf numFmtId="0" fontId="41" fillId="9" borderId="0" xfId="0" applyFont="1" applyFill="1" applyAlignment="1" applyProtection="1">
      <alignment horizontal="center" vertical="center"/>
      <protection hidden="1"/>
    </xf>
    <xf numFmtId="0" fontId="42" fillId="11" borderId="0" xfId="0" applyFont="1" applyFill="1" applyAlignment="1" applyProtection="1">
      <alignment horizontal="center" vertical="center"/>
      <protection hidden="1"/>
    </xf>
    <xf numFmtId="0" fontId="43" fillId="5" borderId="0" xfId="0" applyFont="1" applyFill="1" applyAlignment="1" applyProtection="1">
      <alignment horizontal="center" vertical="center"/>
      <protection hidden="1"/>
    </xf>
    <xf numFmtId="0" fontId="40" fillId="10" borderId="0" xfId="0" applyFont="1" applyFill="1" applyAlignment="1" applyProtection="1">
      <alignment horizontal="center" vertical="center" wrapText="1"/>
      <protection hidden="1"/>
    </xf>
    <xf numFmtId="0" fontId="32" fillId="11" borderId="0" xfId="0" applyFont="1" applyFill="1" applyAlignment="1" applyProtection="1">
      <alignment horizontal="center" vertical="center"/>
      <protection hidden="1"/>
    </xf>
    <xf numFmtId="0" fontId="32" fillId="0" borderId="0" xfId="0" applyFont="1" applyFill="1" applyAlignment="1" applyProtection="1">
      <alignment horizontal="center" vertical="center"/>
      <protection hidden="1"/>
    </xf>
    <xf numFmtId="0" fontId="33" fillId="0" borderId="0" xfId="0" applyFont="1" applyFill="1" applyAlignment="1" applyProtection="1">
      <alignment horizontal="center" vertical="center" textRotation="90"/>
      <protection hidden="1"/>
    </xf>
    <xf numFmtId="0" fontId="33" fillId="0" borderId="0" xfId="0" applyFont="1" applyFill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0" fontId="38" fillId="4" borderId="0" xfId="0" applyFont="1" applyFill="1" applyBorder="1" applyAlignment="1" applyProtection="1">
      <alignment horizontal="center" vertical="center"/>
      <protection hidden="1"/>
    </xf>
    <xf numFmtId="0" fontId="41" fillId="12" borderId="0" xfId="0" applyFont="1" applyFill="1" applyAlignment="1" applyProtection="1">
      <alignment horizontal="center" vertical="center"/>
      <protection hidden="1"/>
    </xf>
    <xf numFmtId="0" fontId="32" fillId="2" borderId="0" xfId="0" applyFont="1" applyFill="1" applyAlignment="1" applyProtection="1">
      <alignment horizontal="center" vertical="center"/>
      <protection hidden="1"/>
    </xf>
    <xf numFmtId="0" fontId="32" fillId="5" borderId="0" xfId="0" applyFont="1" applyFill="1" applyAlignment="1" applyProtection="1">
      <alignment horizontal="center" vertical="center"/>
      <protection hidden="1"/>
    </xf>
    <xf numFmtId="0" fontId="32" fillId="0" borderId="0" xfId="0" applyFont="1" applyFill="1" applyAlignment="1" applyProtection="1">
      <alignment horizontal="center" vertical="center" wrapText="1"/>
      <protection hidden="1"/>
    </xf>
    <xf numFmtId="0" fontId="37" fillId="0" borderId="0" xfId="0" applyFont="1" applyFill="1" applyAlignment="1" applyProtection="1">
      <alignment horizontal="center" vertical="center"/>
      <protection hidden="1"/>
    </xf>
    <xf numFmtId="0" fontId="44" fillId="3" borderId="0" xfId="0" applyFont="1" applyFill="1" applyAlignment="1" applyProtection="1">
      <alignment horizontal="center" vertical="center"/>
      <protection hidden="1"/>
    </xf>
    <xf numFmtId="0" fontId="40" fillId="8" borderId="0" xfId="0" applyFont="1" applyFill="1" applyAlignment="1" applyProtection="1">
      <alignment horizontal="center" vertical="center"/>
      <protection hidden="1"/>
    </xf>
    <xf numFmtId="0" fontId="40" fillId="11" borderId="0" xfId="0" applyFont="1" applyFill="1" applyAlignment="1" applyProtection="1">
      <alignment horizontal="center" vertical="center"/>
      <protection hidden="1"/>
    </xf>
    <xf numFmtId="0" fontId="32" fillId="4" borderId="0" xfId="0" applyFont="1" applyFill="1" applyAlignment="1" applyProtection="1">
      <alignment horizontal="center" vertical="center"/>
      <protection hidden="1"/>
    </xf>
    <xf numFmtId="0" fontId="40" fillId="9" borderId="0" xfId="0" applyFont="1" applyFill="1" applyAlignment="1" applyProtection="1">
      <alignment horizontal="center" vertical="center"/>
      <protection hidden="1"/>
    </xf>
    <xf numFmtId="0" fontId="42" fillId="5" borderId="0" xfId="0" applyFont="1" applyFill="1" applyAlignment="1" applyProtection="1">
      <alignment horizontal="center" vertical="center"/>
      <protection hidden="1"/>
    </xf>
    <xf numFmtId="0" fontId="41" fillId="5" borderId="0" xfId="0" applyFont="1" applyFill="1" applyAlignment="1" applyProtection="1">
      <alignment horizontal="center" vertical="center"/>
      <protection hidden="1"/>
    </xf>
    <xf numFmtId="0" fontId="0" fillId="5" borderId="0" xfId="0" applyFill="1" applyBorder="1" applyAlignment="1">
      <alignment horizontal="left" vertical="center" wrapText="1"/>
    </xf>
    <xf numFmtId="0" fontId="42" fillId="5" borderId="0" xfId="0" applyFont="1" applyFill="1" applyAlignment="1" applyProtection="1">
      <alignment horizontal="left" vertical="center" wrapText="1"/>
      <protection hidden="1"/>
    </xf>
    <xf numFmtId="0" fontId="42" fillId="5" borderId="0" xfId="0" applyFont="1" applyFill="1" applyAlignment="1" applyProtection="1">
      <alignment horizontal="left" vertical="center"/>
      <protection hidden="1"/>
    </xf>
    <xf numFmtId="0" fontId="39" fillId="7" borderId="0" xfId="0" applyFont="1" applyFill="1" applyAlignment="1" applyProtection="1">
      <alignment horizontal="center" vertical="center" wrapText="1"/>
      <protection hidden="1"/>
    </xf>
    <xf numFmtId="0" fontId="27" fillId="0" borderId="0" xfId="0" applyFont="1" applyFill="1" applyAlignment="1" applyProtection="1">
      <alignment horizontal="center" vertical="center"/>
      <protection hidden="1"/>
    </xf>
    <xf numFmtId="0" fontId="37" fillId="10" borderId="0" xfId="0" applyFont="1" applyFill="1" applyAlignment="1" applyProtection="1">
      <alignment horizontal="center" vertical="center"/>
      <protection hidden="1"/>
    </xf>
    <xf numFmtId="0" fontId="37" fillId="10" borderId="0" xfId="0" applyFont="1" applyFill="1" applyAlignment="1" applyProtection="1">
      <alignment horizontal="center" vertical="center" wrapText="1"/>
      <protection hidden="1"/>
    </xf>
    <xf numFmtId="0" fontId="27" fillId="10" borderId="0" xfId="0" applyFont="1" applyFill="1" applyAlignment="1" applyProtection="1">
      <alignment horizontal="center" vertical="center"/>
      <protection hidden="1"/>
    </xf>
    <xf numFmtId="0" fontId="41" fillId="12" borderId="0" xfId="0" applyFont="1" applyFill="1" applyAlignment="1" applyProtection="1">
      <alignment horizontal="center" vertical="center" textRotation="90"/>
      <protection hidden="1"/>
    </xf>
    <xf numFmtId="0" fontId="39" fillId="7" borderId="0" xfId="0" applyFont="1" applyFill="1" applyAlignment="1" applyProtection="1">
      <alignment horizontal="center" vertical="center"/>
      <protection hidden="1"/>
    </xf>
    <xf numFmtId="0" fontId="38" fillId="10" borderId="0" xfId="0" applyFont="1" applyFill="1" applyBorder="1" applyAlignment="1" applyProtection="1">
      <alignment horizontal="center" vertical="center"/>
      <protection hidden="1"/>
    </xf>
    <xf numFmtId="0" fontId="38" fillId="9" borderId="0" xfId="0" applyFont="1" applyFill="1" applyBorder="1" applyAlignment="1" applyProtection="1">
      <alignment horizontal="center" vertical="center"/>
      <protection hidden="1"/>
    </xf>
    <xf numFmtId="0" fontId="39" fillId="5" borderId="0" xfId="0" applyFont="1" applyFill="1" applyAlignment="1" applyProtection="1">
      <alignment horizontal="center" vertical="center"/>
      <protection hidden="1"/>
    </xf>
    <xf numFmtId="0" fontId="27" fillId="7" borderId="0" xfId="0" applyFont="1" applyFill="1" applyBorder="1" applyAlignment="1" applyProtection="1">
      <alignment horizontal="center" vertical="center"/>
      <protection locked="0" hidden="1"/>
    </xf>
    <xf numFmtId="0" fontId="27" fillId="2" borderId="0" xfId="0" applyFont="1" applyFill="1" applyBorder="1" applyAlignment="1" applyProtection="1">
      <alignment horizontal="center" vertical="center" wrapText="1"/>
      <protection locked="0" hidden="1"/>
    </xf>
    <xf numFmtId="0" fontId="27" fillId="2" borderId="0" xfId="0" applyFont="1" applyFill="1" applyBorder="1" applyAlignment="1" applyProtection="1">
      <alignment horizontal="center" vertical="center"/>
      <protection locked="0" hidden="1"/>
    </xf>
    <xf numFmtId="4" fontId="13" fillId="5" borderId="0" xfId="0" applyNumberFormat="1" applyFont="1" applyFill="1" applyBorder="1" applyAlignment="1" applyProtection="1">
      <alignment horizontal="center" vertical="center"/>
      <protection locked="0" hidden="1"/>
    </xf>
    <xf numFmtId="4" fontId="13" fillId="5" borderId="4" xfId="0" applyNumberFormat="1" applyFont="1" applyFill="1" applyBorder="1" applyAlignment="1" applyProtection="1">
      <alignment horizontal="center" vertical="center"/>
      <protection locked="0" hidden="1"/>
    </xf>
    <xf numFmtId="0" fontId="21" fillId="5" borderId="4" xfId="0" applyFont="1" applyFill="1" applyBorder="1" applyAlignment="1" applyProtection="1">
      <alignment horizontal="left" vertical="center" wrapText="1"/>
      <protection hidden="1"/>
    </xf>
    <xf numFmtId="4" fontId="21" fillId="5" borderId="4" xfId="0" applyNumberFormat="1" applyFont="1" applyFill="1" applyBorder="1" applyAlignment="1" applyProtection="1">
      <alignment horizontal="center" vertical="center" wrapText="1"/>
      <protection hidden="1"/>
    </xf>
    <xf numFmtId="0" fontId="21" fillId="5" borderId="4" xfId="0" applyFont="1" applyFill="1" applyBorder="1" applyAlignment="1" applyProtection="1">
      <alignment horizontal="center" vertical="center" wrapText="1"/>
      <protection hidden="1"/>
    </xf>
    <xf numFmtId="0" fontId="27" fillId="2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>
      <alignment horizontal="center"/>
    </xf>
    <xf numFmtId="0" fontId="27" fillId="2" borderId="0" xfId="0" applyFont="1" applyFill="1" applyBorder="1" applyAlignment="1" applyProtection="1">
      <alignment horizontal="center" vertical="center"/>
      <protection hidden="1"/>
    </xf>
    <xf numFmtId="0" fontId="12" fillId="5" borderId="0" xfId="0" applyNumberFormat="1" applyFont="1" applyFill="1" applyBorder="1" applyAlignment="1" applyProtection="1">
      <alignment horizontal="center" vertical="center"/>
      <protection hidden="1"/>
    </xf>
    <xf numFmtId="164" fontId="12" fillId="5" borderId="0" xfId="0" applyNumberFormat="1" applyFont="1" applyFill="1" applyBorder="1" applyAlignment="1" applyProtection="1">
      <alignment horizontal="center" vertical="center"/>
      <protection hidden="1"/>
    </xf>
    <xf numFmtId="0" fontId="16" fillId="2" borderId="1" xfId="0" applyFont="1" applyFill="1" applyBorder="1" applyAlignment="1" applyProtection="1">
      <alignment horizontal="center" vertical="center" wrapText="1"/>
      <protection hidden="1"/>
    </xf>
    <xf numFmtId="0" fontId="16" fillId="2" borderId="5" xfId="0" applyFont="1" applyFill="1" applyBorder="1" applyAlignment="1" applyProtection="1">
      <alignment horizontal="center" vertical="center" wrapText="1"/>
      <protection hidden="1"/>
    </xf>
    <xf numFmtId="164" fontId="19" fillId="0" borderId="2" xfId="0" applyNumberFormat="1" applyFont="1" applyBorder="1" applyAlignment="1" applyProtection="1">
      <alignment horizontal="center" vertical="center"/>
      <protection hidden="1"/>
    </xf>
    <xf numFmtId="0" fontId="21" fillId="5" borderId="7" xfId="0" applyFont="1" applyFill="1" applyBorder="1" applyAlignment="1" applyProtection="1">
      <alignment horizontal="left" vertical="center" wrapText="1"/>
      <protection hidden="1"/>
    </xf>
    <xf numFmtId="0" fontId="21" fillId="5" borderId="0" xfId="0" applyFont="1" applyFill="1" applyBorder="1" applyAlignment="1" applyProtection="1">
      <alignment horizontal="left" vertical="center" wrapText="1"/>
      <protection hidden="1"/>
    </xf>
    <xf numFmtId="164" fontId="21" fillId="5" borderId="6" xfId="0" applyNumberFormat="1" applyFont="1" applyFill="1" applyBorder="1" applyAlignment="1" applyProtection="1">
      <alignment horizontal="center" vertical="center"/>
      <protection hidden="1"/>
    </xf>
    <xf numFmtId="164" fontId="21" fillId="5" borderId="7" xfId="0" applyNumberFormat="1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33A8FF"/>
      <color rgb="FF0033CC"/>
      <color rgb="FF000099"/>
      <color rgb="FF75C4FF"/>
      <color rgb="FFB7E0FF"/>
      <color rgb="FF152281"/>
      <color rgb="FF2B40DD"/>
      <color rgb="FFD61A1A"/>
      <color rgb="FF520A0A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1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2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16384</xdr:col>
      <xdr:colOff>19050</xdr:colOff>
      <xdr:row>4</xdr:row>
      <xdr:rowOff>38100</xdr:rowOff>
    </xdr:to>
    <xdr:sp macro="" textlink="">
      <xdr:nvSpPr>
        <xdr:cNvPr id="2" name="Arte do Título" descr="Rounded rectangle with a gradient fill." title="Running Log (title)">
          <a:extLst>
            <a:ext uri="{FF2B5EF4-FFF2-40B4-BE49-F238E27FC236}">
              <a16:creationId xmlns:a16="http://schemas.microsoft.com/office/drawing/2014/main" id="{0A9EC39C-E13F-458E-8B58-17BD47685932}"/>
            </a:ext>
          </a:extLst>
        </xdr:cNvPr>
        <xdr:cNvSpPr/>
      </xdr:nvSpPr>
      <xdr:spPr>
        <a:xfrm>
          <a:off x="0" y="0"/>
          <a:ext cx="5505450" cy="800100"/>
        </a:xfrm>
        <a:prstGeom prst="round2SameRect">
          <a:avLst/>
        </a:prstGeom>
        <a:gradFill flip="none" rotWithShape="1">
          <a:gsLst>
            <a:gs pos="0">
              <a:srgbClr val="000099">
                <a:shade val="30000"/>
                <a:satMod val="115000"/>
              </a:srgbClr>
            </a:gs>
            <a:gs pos="50000">
              <a:srgbClr val="000099">
                <a:shade val="67500"/>
                <a:satMod val="115000"/>
              </a:srgbClr>
            </a:gs>
            <a:gs pos="100000">
              <a:srgbClr val="000099">
                <a:shade val="100000"/>
                <a:satMod val="115000"/>
              </a:srgbClr>
            </a:gs>
          </a:gsLst>
          <a:lin ang="5400000" scaled="1"/>
          <a:tileRect/>
        </a:gradFill>
        <a:ln>
          <a:noFill/>
        </a:ln>
        <a:effectLst>
          <a:outerShdw blurRad="38100" dist="25400" dir="16200000" rotWithShape="0">
            <a:prstClr val="black">
              <a:alpha val="15000"/>
            </a:prstClr>
          </a:outerShdw>
        </a:effectLst>
        <a:scene3d>
          <a:camera prst="orthographicFront">
            <a:rot lat="0" lon="0" rev="0"/>
          </a:camera>
          <a:lightRig rig="brightRoom" dir="t">
            <a:rot lat="0" lon="0" rev="8700000"/>
          </a:lightRig>
        </a:scene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64008" tIns="0" rIns="0" bIns="0" rtlCol="0" anchor="ctr"/>
        <a:lstStyle/>
        <a:p>
          <a:pPr algn="l"/>
          <a:r>
            <a:rPr lang="en-US" sz="2500">
              <a:solidFill>
                <a:schemeClr val="bg1"/>
              </a:solidFill>
              <a:latin typeface="Franklin Gothic Medium" panose="020B0603020102020204" pitchFamily="34" charset="0"/>
            </a:rPr>
            <a:t>INSTRUÇÕES</a:t>
          </a:r>
        </a:p>
      </xdr:txBody>
    </xdr:sp>
    <xdr:clientData/>
  </xdr:twoCellAnchor>
  <xdr:twoCellAnchor editAs="oneCell">
    <xdr:from>
      <xdr:col>7</xdr:col>
      <xdr:colOff>247650</xdr:colOff>
      <xdr:row>0</xdr:row>
      <xdr:rowOff>133350</xdr:rowOff>
    </xdr:from>
    <xdr:to>
      <xdr:col>8</xdr:col>
      <xdr:colOff>504500</xdr:colOff>
      <xdr:row>3</xdr:row>
      <xdr:rowOff>123825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EE48AFA-43DC-4765-8649-8B2E5F1A1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0" y="133350"/>
          <a:ext cx="866450" cy="561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243064</xdr:colOff>
      <xdr:row>13</xdr:row>
      <xdr:rowOff>889001</xdr:rowOff>
    </xdr:from>
    <xdr:to>
      <xdr:col>8</xdr:col>
      <xdr:colOff>5857875</xdr:colOff>
      <xdr:row>17</xdr:row>
      <xdr:rowOff>1301751</xdr:rowOff>
    </xdr:to>
    <xdr:pic>
      <xdr:nvPicPr>
        <xdr:cNvPr id="24" name="37 Imagen">
          <a:extLst>
            <a:ext uri="{FF2B5EF4-FFF2-40B4-BE49-F238E27FC236}">
              <a16:creationId xmlns:a16="http://schemas.microsoft.com/office/drawing/2014/main" id="{F197DC09-F9E6-4668-AE79-BC6E32D1AF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65" t="16211" r="18877" b="9054"/>
        <a:stretch/>
      </xdr:blipFill>
      <xdr:spPr>
        <a:xfrm>
          <a:off x="24738189" y="8461376"/>
          <a:ext cx="5614811" cy="314325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10</xdr:col>
      <xdr:colOff>0</xdr:colOff>
      <xdr:row>1</xdr:row>
      <xdr:rowOff>0</xdr:rowOff>
    </xdr:to>
    <xdr:sp macro="" textlink="">
      <xdr:nvSpPr>
        <xdr:cNvPr id="25" name="Arte do Título" descr="Rounded rectangle with a gradient fill." title="Running Log (title)">
          <a:extLst>
            <a:ext uri="{FF2B5EF4-FFF2-40B4-BE49-F238E27FC236}">
              <a16:creationId xmlns:a16="http://schemas.microsoft.com/office/drawing/2014/main" id="{6CBCD987-A047-4ED3-83BE-C22C2B452740}"/>
            </a:ext>
          </a:extLst>
        </xdr:cNvPr>
        <xdr:cNvSpPr/>
      </xdr:nvSpPr>
      <xdr:spPr>
        <a:xfrm>
          <a:off x="0" y="0"/>
          <a:ext cx="29019500" cy="777875"/>
        </a:xfrm>
        <a:prstGeom prst="round2SameRect">
          <a:avLst/>
        </a:prstGeom>
        <a:gradFill flip="none" rotWithShape="1">
          <a:gsLst>
            <a:gs pos="0">
              <a:srgbClr val="000099">
                <a:shade val="30000"/>
                <a:satMod val="115000"/>
              </a:srgbClr>
            </a:gs>
            <a:gs pos="50000">
              <a:srgbClr val="000099">
                <a:shade val="67500"/>
                <a:satMod val="115000"/>
              </a:srgbClr>
            </a:gs>
            <a:gs pos="100000">
              <a:srgbClr val="000099">
                <a:shade val="100000"/>
                <a:satMod val="115000"/>
              </a:srgbClr>
            </a:gs>
          </a:gsLst>
          <a:lin ang="5400000" scaled="1"/>
          <a:tileRect/>
        </a:gradFill>
        <a:ln>
          <a:noFill/>
        </a:ln>
        <a:effectLst>
          <a:outerShdw blurRad="38100" dist="25400" dir="16200000" rotWithShape="0">
            <a:prstClr val="black">
              <a:alpha val="15000"/>
            </a:prstClr>
          </a:outerShdw>
        </a:effectLst>
        <a:scene3d>
          <a:camera prst="orthographicFront">
            <a:rot lat="0" lon="0" rev="0"/>
          </a:camera>
          <a:lightRig rig="brightRoom" dir="t">
            <a:rot lat="0" lon="0" rev="8700000"/>
          </a:lightRig>
        </a:scene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64008" tIns="0" rIns="0" bIns="0" rtlCol="0" anchor="ctr"/>
        <a:lstStyle/>
        <a:p>
          <a:pPr algn="l"/>
          <a:r>
            <a:rPr lang="en-US" sz="2500">
              <a:solidFill>
                <a:schemeClr val="bg1"/>
              </a:solidFill>
              <a:latin typeface="Franklin Gothic Medium" panose="020B0603020102020204" pitchFamily="34" charset="0"/>
            </a:rPr>
            <a:t>ESQUEMAS</a:t>
          </a:r>
        </a:p>
      </xdr:txBody>
    </xdr:sp>
    <xdr:clientData/>
  </xdr:twoCellAnchor>
  <xdr:twoCellAnchor editAs="absolute">
    <xdr:from>
      <xdr:col>16384</xdr:col>
      <xdr:colOff>611515</xdr:colOff>
      <xdr:row>0</xdr:row>
      <xdr:rowOff>149225</xdr:rowOff>
    </xdr:from>
    <xdr:to>
      <xdr:col>16384</xdr:col>
      <xdr:colOff>611840</xdr:colOff>
      <xdr:row>0</xdr:row>
      <xdr:rowOff>682625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51D8FF3D-4BDA-4D76-832F-434121313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9115" y="149225"/>
          <a:ext cx="866450" cy="533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5</xdr:row>
      <xdr:rowOff>2109600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CDE19DBB-DF7D-4307-ACEC-0AA9489E198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2000"/>
          <a:ext cx="5508625" cy="2109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</xdr:col>
      <xdr:colOff>0</xdr:colOff>
      <xdr:row>9</xdr:row>
      <xdr:rowOff>2109600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ED22C9B2-1EFA-4521-A26D-070C9659FB3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41875"/>
          <a:ext cx="5508625" cy="2109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0</xdr:colOff>
      <xdr:row>13</xdr:row>
      <xdr:rowOff>2109600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E06CB86F-66AB-4D67-B58B-6514EB5C165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72375"/>
          <a:ext cx="5508625" cy="2109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0</xdr:colOff>
      <xdr:row>17</xdr:row>
      <xdr:rowOff>2109600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B6EBB6EF-D13E-48F8-9E78-C914E4BEA9D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02875"/>
          <a:ext cx="5508625" cy="2109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0</xdr:colOff>
      <xdr:row>21</xdr:row>
      <xdr:rowOff>2109600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C3B4509F-3961-44BE-808E-0490C468967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28625"/>
          <a:ext cx="5508625" cy="2109600"/>
        </a:xfrm>
        <a:prstGeom prst="rect">
          <a:avLst/>
        </a:prstGeom>
      </xdr:spPr>
    </xdr:pic>
    <xdr:clientData/>
  </xdr:twoCellAnchor>
  <xdr:twoCellAnchor>
    <xdr:from>
      <xdr:col>1</xdr:col>
      <xdr:colOff>269864</xdr:colOff>
      <xdr:row>5</xdr:row>
      <xdr:rowOff>0</xdr:rowOff>
    </xdr:from>
    <xdr:to>
      <xdr:col>3</xdr:col>
      <xdr:colOff>15876</xdr:colOff>
      <xdr:row>5</xdr:row>
      <xdr:rowOff>2109600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A350A75D-8C3D-4744-8235-AA61551462B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489" y="2032000"/>
          <a:ext cx="5524512" cy="2109600"/>
        </a:xfrm>
        <a:prstGeom prst="rect">
          <a:avLst/>
        </a:prstGeom>
      </xdr:spPr>
    </xdr:pic>
    <xdr:clientData/>
  </xdr:twoCellAnchor>
  <xdr:twoCellAnchor>
    <xdr:from>
      <xdr:col>1</xdr:col>
      <xdr:colOff>269864</xdr:colOff>
      <xdr:row>9</xdr:row>
      <xdr:rowOff>0</xdr:rowOff>
    </xdr:from>
    <xdr:to>
      <xdr:col>3</xdr:col>
      <xdr:colOff>15876</xdr:colOff>
      <xdr:row>9</xdr:row>
      <xdr:rowOff>2109600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81C9013B-B568-4D6F-A785-911E206752B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489" y="4841875"/>
          <a:ext cx="5524512" cy="2109600"/>
        </a:xfrm>
        <a:prstGeom prst="rect">
          <a:avLst/>
        </a:prstGeom>
      </xdr:spPr>
    </xdr:pic>
    <xdr:clientData/>
  </xdr:twoCellAnchor>
  <xdr:twoCellAnchor>
    <xdr:from>
      <xdr:col>1</xdr:col>
      <xdr:colOff>269864</xdr:colOff>
      <xdr:row>13</xdr:row>
      <xdr:rowOff>0</xdr:rowOff>
    </xdr:from>
    <xdr:to>
      <xdr:col>3</xdr:col>
      <xdr:colOff>15876</xdr:colOff>
      <xdr:row>13</xdr:row>
      <xdr:rowOff>2109600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5EA8B2E1-F4CA-46C9-B3D1-4836E61C865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489" y="7572375"/>
          <a:ext cx="5524512" cy="2109600"/>
        </a:xfrm>
        <a:prstGeom prst="rect">
          <a:avLst/>
        </a:prstGeom>
      </xdr:spPr>
    </xdr:pic>
    <xdr:clientData/>
  </xdr:twoCellAnchor>
  <xdr:twoCellAnchor>
    <xdr:from>
      <xdr:col>1</xdr:col>
      <xdr:colOff>269864</xdr:colOff>
      <xdr:row>17</xdr:row>
      <xdr:rowOff>0</xdr:rowOff>
    </xdr:from>
    <xdr:to>
      <xdr:col>3</xdr:col>
      <xdr:colOff>15876</xdr:colOff>
      <xdr:row>17</xdr:row>
      <xdr:rowOff>2109600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25659CA7-209C-474B-B942-2509007A465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489" y="10302875"/>
          <a:ext cx="5524512" cy="2109600"/>
        </a:xfrm>
        <a:prstGeom prst="rect">
          <a:avLst/>
        </a:prstGeom>
      </xdr:spPr>
    </xdr:pic>
    <xdr:clientData/>
  </xdr:twoCellAnchor>
  <xdr:twoCellAnchor>
    <xdr:from>
      <xdr:col>1</xdr:col>
      <xdr:colOff>269864</xdr:colOff>
      <xdr:row>21</xdr:row>
      <xdr:rowOff>0</xdr:rowOff>
    </xdr:from>
    <xdr:to>
      <xdr:col>3</xdr:col>
      <xdr:colOff>15876</xdr:colOff>
      <xdr:row>21</xdr:row>
      <xdr:rowOff>2109600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7D53F666-18B5-4B9B-B80C-5566636DCE5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489" y="13128625"/>
          <a:ext cx="5524512" cy="2109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</xdr:row>
      <xdr:rowOff>0</xdr:rowOff>
    </xdr:from>
    <xdr:to>
      <xdr:col>9</xdr:col>
      <xdr:colOff>0</xdr:colOff>
      <xdr:row>5</xdr:row>
      <xdr:rowOff>2109600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C5921008-974F-4069-B7D5-871A803A0CA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09250" y="2032000"/>
          <a:ext cx="5508625" cy="2109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9</xdr:col>
      <xdr:colOff>0</xdr:colOff>
      <xdr:row>9</xdr:row>
      <xdr:rowOff>2109600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F8E1F536-3846-482E-96DB-36E996ECD82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09250" y="4841875"/>
          <a:ext cx="5508625" cy="2109600"/>
        </a:xfrm>
        <a:prstGeom prst="rect">
          <a:avLst/>
        </a:prstGeom>
      </xdr:spPr>
    </xdr:pic>
    <xdr:clientData/>
  </xdr:twoCellAnchor>
  <xdr:twoCellAnchor>
    <xdr:from>
      <xdr:col>3</xdr:col>
      <xdr:colOff>301613</xdr:colOff>
      <xdr:row>4</xdr:row>
      <xdr:rowOff>244474</xdr:rowOff>
    </xdr:from>
    <xdr:to>
      <xdr:col>5</xdr:col>
      <xdr:colOff>0</xdr:colOff>
      <xdr:row>5</xdr:row>
      <xdr:rowOff>2109599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FB83A8B1-2EEE-4002-8E89-C605B73F6E8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738" y="2022474"/>
          <a:ext cx="5508637" cy="2119125"/>
        </a:xfrm>
        <a:prstGeom prst="rect">
          <a:avLst/>
        </a:prstGeom>
      </xdr:spPr>
    </xdr:pic>
    <xdr:clientData/>
  </xdr:twoCellAnchor>
  <xdr:twoCellAnchor>
    <xdr:from>
      <xdr:col>3</xdr:col>
      <xdr:colOff>301613</xdr:colOff>
      <xdr:row>8</xdr:row>
      <xdr:rowOff>244474</xdr:rowOff>
    </xdr:from>
    <xdr:to>
      <xdr:col>5</xdr:col>
      <xdr:colOff>0</xdr:colOff>
      <xdr:row>9</xdr:row>
      <xdr:rowOff>2109599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D7574A46-0258-411D-BD8B-173CD7464E0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738" y="4832349"/>
          <a:ext cx="5508637" cy="2119125"/>
        </a:xfrm>
        <a:prstGeom prst="rect">
          <a:avLst/>
        </a:prstGeom>
      </xdr:spPr>
    </xdr:pic>
    <xdr:clientData/>
  </xdr:twoCellAnchor>
  <xdr:twoCellAnchor>
    <xdr:from>
      <xdr:col>3</xdr:col>
      <xdr:colOff>301613</xdr:colOff>
      <xdr:row>12</xdr:row>
      <xdr:rowOff>244474</xdr:rowOff>
    </xdr:from>
    <xdr:to>
      <xdr:col>5</xdr:col>
      <xdr:colOff>0</xdr:colOff>
      <xdr:row>13</xdr:row>
      <xdr:rowOff>2109599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6C103DB4-6C55-4609-8AD1-DC6EE13A5F6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738" y="7562849"/>
          <a:ext cx="5508637" cy="2119125"/>
        </a:xfrm>
        <a:prstGeom prst="rect">
          <a:avLst/>
        </a:prstGeom>
      </xdr:spPr>
    </xdr:pic>
    <xdr:clientData/>
  </xdr:twoCellAnchor>
  <xdr:twoCellAnchor>
    <xdr:from>
      <xdr:col>3</xdr:col>
      <xdr:colOff>301613</xdr:colOff>
      <xdr:row>16</xdr:row>
      <xdr:rowOff>244474</xdr:rowOff>
    </xdr:from>
    <xdr:to>
      <xdr:col>5</xdr:col>
      <xdr:colOff>0</xdr:colOff>
      <xdr:row>17</xdr:row>
      <xdr:rowOff>2109599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BF263AA2-7668-4D38-B539-7C50860FFCB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738" y="10293349"/>
          <a:ext cx="5508637" cy="2119125"/>
        </a:xfrm>
        <a:prstGeom prst="rect">
          <a:avLst/>
        </a:prstGeom>
      </xdr:spPr>
    </xdr:pic>
    <xdr:clientData/>
  </xdr:twoCellAnchor>
  <xdr:twoCellAnchor>
    <xdr:from>
      <xdr:col>3</xdr:col>
      <xdr:colOff>301613</xdr:colOff>
      <xdr:row>20</xdr:row>
      <xdr:rowOff>244474</xdr:rowOff>
    </xdr:from>
    <xdr:to>
      <xdr:col>5</xdr:col>
      <xdr:colOff>0</xdr:colOff>
      <xdr:row>21</xdr:row>
      <xdr:rowOff>2109599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3C8819F6-7553-4598-87F0-890D96B57E6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738" y="13119099"/>
          <a:ext cx="5508637" cy="2119125"/>
        </a:xfrm>
        <a:prstGeom prst="rect">
          <a:avLst/>
        </a:prstGeom>
      </xdr:spPr>
    </xdr:pic>
    <xdr:clientData/>
  </xdr:twoCellAnchor>
  <xdr:twoCellAnchor>
    <xdr:from>
      <xdr:col>5</xdr:col>
      <xdr:colOff>269863</xdr:colOff>
      <xdr:row>4</xdr:row>
      <xdr:rowOff>244474</xdr:rowOff>
    </xdr:from>
    <xdr:to>
      <xdr:col>7</xdr:col>
      <xdr:colOff>17313</xdr:colOff>
      <xdr:row>5</xdr:row>
      <xdr:rowOff>2109599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C4B8A560-58C8-47A8-8430-50B27291513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7238" y="2022474"/>
          <a:ext cx="5573575" cy="2119125"/>
        </a:xfrm>
        <a:prstGeom prst="rect">
          <a:avLst/>
        </a:prstGeom>
      </xdr:spPr>
    </xdr:pic>
    <xdr:clientData/>
  </xdr:twoCellAnchor>
  <xdr:twoCellAnchor>
    <xdr:from>
      <xdr:col>5</xdr:col>
      <xdr:colOff>269863</xdr:colOff>
      <xdr:row>8</xdr:row>
      <xdr:rowOff>244474</xdr:rowOff>
    </xdr:from>
    <xdr:to>
      <xdr:col>7</xdr:col>
      <xdr:colOff>17313</xdr:colOff>
      <xdr:row>9</xdr:row>
      <xdr:rowOff>2109599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FB2EDDF4-7D8B-45DD-8EB7-1C5FB850603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7238" y="4832349"/>
          <a:ext cx="5573575" cy="2119125"/>
        </a:xfrm>
        <a:prstGeom prst="rect">
          <a:avLst/>
        </a:prstGeom>
      </xdr:spPr>
    </xdr:pic>
    <xdr:clientData/>
  </xdr:twoCellAnchor>
  <xdr:twoCellAnchor>
    <xdr:from>
      <xdr:col>5</xdr:col>
      <xdr:colOff>269863</xdr:colOff>
      <xdr:row>12</xdr:row>
      <xdr:rowOff>244474</xdr:rowOff>
    </xdr:from>
    <xdr:to>
      <xdr:col>7</xdr:col>
      <xdr:colOff>17313</xdr:colOff>
      <xdr:row>13</xdr:row>
      <xdr:rowOff>2109599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5848514C-46A3-492C-A686-19970C89662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7238" y="7562849"/>
          <a:ext cx="5573575" cy="2119125"/>
        </a:xfrm>
        <a:prstGeom prst="rect">
          <a:avLst/>
        </a:prstGeom>
      </xdr:spPr>
    </xdr:pic>
    <xdr:clientData/>
  </xdr:twoCellAnchor>
  <xdr:twoCellAnchor>
    <xdr:from>
      <xdr:col>5</xdr:col>
      <xdr:colOff>269863</xdr:colOff>
      <xdr:row>16</xdr:row>
      <xdr:rowOff>244474</xdr:rowOff>
    </xdr:from>
    <xdr:to>
      <xdr:col>7</xdr:col>
      <xdr:colOff>17313</xdr:colOff>
      <xdr:row>17</xdr:row>
      <xdr:rowOff>2109599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8C7CB15E-302E-4B09-8CAE-D45820A4093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7238" y="10293349"/>
          <a:ext cx="5573575" cy="2119125"/>
        </a:xfrm>
        <a:prstGeom prst="rect">
          <a:avLst/>
        </a:prstGeom>
      </xdr:spPr>
    </xdr:pic>
    <xdr:clientData/>
  </xdr:twoCellAnchor>
  <xdr:twoCellAnchor>
    <xdr:from>
      <xdr:col>5</xdr:col>
      <xdr:colOff>269863</xdr:colOff>
      <xdr:row>20</xdr:row>
      <xdr:rowOff>244474</xdr:rowOff>
    </xdr:from>
    <xdr:to>
      <xdr:col>7</xdr:col>
      <xdr:colOff>17313</xdr:colOff>
      <xdr:row>21</xdr:row>
      <xdr:rowOff>2109599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86270B82-0F1E-4754-826F-80F6DCB6C10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7238" y="13119099"/>
          <a:ext cx="5573575" cy="2119125"/>
        </a:xfrm>
        <a:prstGeom prst="rect">
          <a:avLst/>
        </a:prstGeom>
      </xdr:spPr>
    </xdr:pic>
    <xdr:clientData/>
  </xdr:twoCellAnchor>
  <xdr:twoCellAnchor editAs="oneCell">
    <xdr:from>
      <xdr:col>8</xdr:col>
      <xdr:colOff>4841875</xdr:colOff>
      <xdr:row>0</xdr:row>
      <xdr:rowOff>142875</xdr:rowOff>
    </xdr:from>
    <xdr:to>
      <xdr:col>9</xdr:col>
      <xdr:colOff>199700</xdr:colOff>
      <xdr:row>0</xdr:row>
      <xdr:rowOff>704850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BB870E73-639B-4382-B42A-9173C6504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51125" y="142875"/>
          <a:ext cx="866450" cy="5619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5</xdr:col>
      <xdr:colOff>0</xdr:colOff>
      <xdr:row>3</xdr:row>
      <xdr:rowOff>323850</xdr:rowOff>
    </xdr:to>
    <xdr:sp macro="" textlink="">
      <xdr:nvSpPr>
        <xdr:cNvPr id="4" name="Arte do Título" descr="Rounded rectangle with a gradient fill." title="Running Log (title)">
          <a:extLst>
            <a:ext uri="{FF2B5EF4-FFF2-40B4-BE49-F238E27FC236}">
              <a16:creationId xmlns:a16="http://schemas.microsoft.com/office/drawing/2014/main" id="{D4F33ECD-F652-4BB3-998E-15AACAA16F5A}"/>
            </a:ext>
          </a:extLst>
        </xdr:cNvPr>
        <xdr:cNvSpPr/>
      </xdr:nvSpPr>
      <xdr:spPr>
        <a:xfrm>
          <a:off x="0" y="0"/>
          <a:ext cx="5562600" cy="781050"/>
        </a:xfrm>
        <a:prstGeom prst="round2SameRect">
          <a:avLst/>
        </a:prstGeom>
        <a:gradFill flip="none" rotWithShape="1">
          <a:gsLst>
            <a:gs pos="0">
              <a:srgbClr val="000099">
                <a:shade val="30000"/>
                <a:satMod val="115000"/>
              </a:srgbClr>
            </a:gs>
            <a:gs pos="50000">
              <a:srgbClr val="000099">
                <a:shade val="67500"/>
                <a:satMod val="115000"/>
              </a:srgbClr>
            </a:gs>
            <a:gs pos="100000">
              <a:srgbClr val="000099">
                <a:shade val="100000"/>
                <a:satMod val="115000"/>
              </a:srgbClr>
            </a:gs>
          </a:gsLst>
          <a:lin ang="5400000" scaled="1"/>
          <a:tileRect/>
        </a:gradFill>
        <a:ln>
          <a:noFill/>
        </a:ln>
        <a:effectLst>
          <a:outerShdw blurRad="38100" dist="25400" dir="16200000" rotWithShape="0">
            <a:prstClr val="black">
              <a:alpha val="15000"/>
            </a:prstClr>
          </a:outerShdw>
        </a:effectLst>
        <a:scene3d>
          <a:camera prst="orthographicFront">
            <a:rot lat="0" lon="0" rev="0"/>
          </a:camera>
          <a:lightRig rig="brightRoom" dir="t">
            <a:rot lat="0" lon="0" rev="8700000"/>
          </a:lightRig>
        </a:scene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64008" tIns="0" rIns="0" bIns="0" rtlCol="0" anchor="ctr"/>
        <a:lstStyle/>
        <a:p>
          <a:pPr algn="l"/>
          <a:r>
            <a:rPr lang="en-US" sz="2500">
              <a:solidFill>
                <a:schemeClr val="bg1"/>
              </a:solidFill>
              <a:latin typeface="Franklin Gothic Medium" panose="020B0603020102020204" pitchFamily="34" charset="0"/>
            </a:rPr>
            <a:t>DADOS</a:t>
          </a:r>
        </a:p>
      </xdr:txBody>
    </xdr:sp>
    <xdr:clientData/>
  </xdr:twoCellAnchor>
  <xdr:twoCellAnchor editAs="oneCell">
    <xdr:from>
      <xdr:col>3</xdr:col>
      <xdr:colOff>581025</xdr:colOff>
      <xdr:row>0</xdr:row>
      <xdr:rowOff>104775</xdr:rowOff>
    </xdr:from>
    <xdr:to>
      <xdr:col>4</xdr:col>
      <xdr:colOff>656900</xdr:colOff>
      <xdr:row>3</xdr:row>
      <xdr:rowOff>180975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CD2C26E-544C-4CFD-959E-12594C8AB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104775"/>
          <a:ext cx="866450" cy="533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13</xdr:col>
      <xdr:colOff>0</xdr:colOff>
      <xdr:row>4</xdr:row>
      <xdr:rowOff>19050</xdr:rowOff>
    </xdr:to>
    <xdr:sp macro="" textlink="">
      <xdr:nvSpPr>
        <xdr:cNvPr id="4" name="Arte do Título" descr="Rounded rectangle with a gradient fill." title="Running Log (title)">
          <a:extLst>
            <a:ext uri="{FF2B5EF4-FFF2-40B4-BE49-F238E27FC236}">
              <a16:creationId xmlns:a16="http://schemas.microsoft.com/office/drawing/2014/main" id="{8822305C-4A49-4305-88DD-5A96477DBCD7}"/>
            </a:ext>
          </a:extLst>
        </xdr:cNvPr>
        <xdr:cNvSpPr/>
      </xdr:nvSpPr>
      <xdr:spPr>
        <a:xfrm>
          <a:off x="0" y="0"/>
          <a:ext cx="11934825" cy="781050"/>
        </a:xfrm>
        <a:prstGeom prst="round2SameRect">
          <a:avLst/>
        </a:prstGeom>
        <a:gradFill flip="none" rotWithShape="1">
          <a:gsLst>
            <a:gs pos="0">
              <a:srgbClr val="000099">
                <a:shade val="30000"/>
                <a:satMod val="115000"/>
              </a:srgbClr>
            </a:gs>
            <a:gs pos="50000">
              <a:srgbClr val="000099">
                <a:shade val="67500"/>
                <a:satMod val="115000"/>
              </a:srgbClr>
            </a:gs>
            <a:gs pos="100000">
              <a:srgbClr val="000099">
                <a:shade val="100000"/>
                <a:satMod val="115000"/>
              </a:srgbClr>
            </a:gs>
          </a:gsLst>
          <a:lin ang="54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lIns="64008" tIns="0" rIns="0" bIns="0" rtlCol="0" anchor="ctr"/>
        <a:lstStyle/>
        <a:p>
          <a:pPr algn="l"/>
          <a:r>
            <a:rPr lang="en-US" sz="2500">
              <a:solidFill>
                <a:schemeClr val="bg1"/>
              </a:solidFill>
              <a:latin typeface="Franklin Gothic Medium" panose="020B0603020102020204" pitchFamily="34" charset="0"/>
            </a:rPr>
            <a:t>RENDIMENTO ENERGÉTICO</a:t>
          </a:r>
        </a:p>
      </xdr:txBody>
    </xdr:sp>
    <xdr:clientData/>
  </xdr:twoCellAnchor>
  <xdr:twoCellAnchor editAs="oneCell">
    <xdr:from>
      <xdr:col>11</xdr:col>
      <xdr:colOff>533400</xdr:colOff>
      <xdr:row>0</xdr:row>
      <xdr:rowOff>142876</xdr:rowOff>
    </xdr:from>
    <xdr:to>
      <xdr:col>12</xdr:col>
      <xdr:colOff>637850</xdr:colOff>
      <xdr:row>3</xdr:row>
      <xdr:rowOff>104776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0F303FE-7263-49A8-A9D5-8C155319B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4225" y="142876"/>
          <a:ext cx="866450" cy="533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do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Tons de Cinzento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1:I18"/>
  <sheetViews>
    <sheetView showGridLines="0" showRowColHeaders="0" workbookViewId="0">
      <selection activeCell="B14" sqref="B14:H16"/>
    </sheetView>
  </sheetViews>
  <sheetFormatPr defaultColWidth="0" defaultRowHeight="15" zeroHeight="1" x14ac:dyDescent="0.25"/>
  <cols>
    <col min="1" max="9" width="9.140625" customWidth="1"/>
    <col min="10" max="16384" width="9.140625" hidden="1"/>
  </cols>
  <sheetData>
    <row r="1" spans="1:9" x14ac:dyDescent="0.25">
      <c r="A1" s="87"/>
      <c r="B1" s="87"/>
      <c r="C1" s="87"/>
      <c r="D1" s="87"/>
      <c r="E1" s="87"/>
      <c r="F1" s="87"/>
      <c r="G1" s="87"/>
      <c r="H1" s="87"/>
      <c r="I1" s="87"/>
    </row>
    <row r="2" spans="1:9" x14ac:dyDescent="0.25">
      <c r="A2" s="87"/>
      <c r="B2" s="87"/>
      <c r="C2" s="87"/>
      <c r="D2" s="87"/>
      <c r="E2" s="87"/>
      <c r="F2" s="87"/>
      <c r="G2" s="87"/>
      <c r="H2" s="87"/>
      <c r="I2" s="87"/>
    </row>
    <row r="3" spans="1:9" x14ac:dyDescent="0.25">
      <c r="A3" s="87"/>
      <c r="B3" s="87"/>
      <c r="C3" s="87"/>
      <c r="D3" s="87"/>
      <c r="E3" s="87"/>
      <c r="F3" s="87"/>
      <c r="G3" s="87"/>
      <c r="H3" s="87"/>
      <c r="I3" s="87"/>
    </row>
    <row r="4" spans="1:9" x14ac:dyDescent="0.25">
      <c r="A4" s="87"/>
      <c r="B4" s="87"/>
      <c r="C4" s="87"/>
      <c r="D4" s="87"/>
      <c r="E4" s="87"/>
      <c r="F4" s="87"/>
      <c r="G4" s="87"/>
      <c r="H4" s="87"/>
      <c r="I4" s="87"/>
    </row>
    <row r="5" spans="1:9" x14ac:dyDescent="0.25">
      <c r="A5" s="88"/>
      <c r="B5" s="88"/>
      <c r="C5" s="88"/>
      <c r="D5" s="88"/>
      <c r="E5" s="88"/>
      <c r="F5" s="88"/>
      <c r="G5" s="88"/>
      <c r="H5" s="88"/>
      <c r="I5" s="88"/>
    </row>
    <row r="6" spans="1:9" x14ac:dyDescent="0.25">
      <c r="A6" s="88"/>
      <c r="B6" s="88"/>
      <c r="C6" s="88"/>
      <c r="D6" s="88"/>
      <c r="E6" s="88"/>
      <c r="F6" s="88"/>
      <c r="G6" s="88"/>
      <c r="H6" s="88"/>
      <c r="I6" s="88"/>
    </row>
    <row r="7" spans="1:9" ht="15" customHeight="1" x14ac:dyDescent="0.25">
      <c r="A7" s="88"/>
      <c r="B7" s="126" t="s">
        <v>135</v>
      </c>
      <c r="C7" s="126"/>
      <c r="D7" s="126"/>
      <c r="E7" s="126"/>
      <c r="F7" s="126"/>
      <c r="G7" s="126"/>
      <c r="H7" s="126"/>
      <c r="I7" s="88"/>
    </row>
    <row r="8" spans="1:9" x14ac:dyDescent="0.25">
      <c r="A8" s="88"/>
      <c r="B8" s="126"/>
      <c r="C8" s="126"/>
      <c r="D8" s="126"/>
      <c r="E8" s="126"/>
      <c r="F8" s="126"/>
      <c r="G8" s="126"/>
      <c r="H8" s="126"/>
      <c r="I8" s="88"/>
    </row>
    <row r="9" spans="1:9" x14ac:dyDescent="0.25">
      <c r="A9" s="88"/>
      <c r="B9" s="126"/>
      <c r="C9" s="126"/>
      <c r="D9" s="126"/>
      <c r="E9" s="126"/>
      <c r="F9" s="126"/>
      <c r="G9" s="126"/>
      <c r="H9" s="126"/>
      <c r="I9" s="88"/>
    </row>
    <row r="10" spans="1:9" ht="15" customHeight="1" x14ac:dyDescent="0.25">
      <c r="A10" s="88"/>
      <c r="B10" s="126" t="s">
        <v>120</v>
      </c>
      <c r="C10" s="126"/>
      <c r="D10" s="126"/>
      <c r="E10" s="126"/>
      <c r="F10" s="126"/>
      <c r="G10" s="126"/>
      <c r="H10" s="126"/>
      <c r="I10" s="88"/>
    </row>
    <row r="11" spans="1:9" x14ac:dyDescent="0.25">
      <c r="A11" s="88"/>
      <c r="B11" s="126"/>
      <c r="C11" s="126"/>
      <c r="D11" s="126"/>
      <c r="E11" s="126"/>
      <c r="F11" s="126"/>
      <c r="G11" s="126"/>
      <c r="H11" s="126"/>
      <c r="I11" s="88"/>
    </row>
    <row r="12" spans="1:9" x14ac:dyDescent="0.25">
      <c r="A12" s="88"/>
      <c r="B12" s="126"/>
      <c r="C12" s="126"/>
      <c r="D12" s="126"/>
      <c r="E12" s="126"/>
      <c r="F12" s="126"/>
      <c r="G12" s="126"/>
      <c r="H12" s="126"/>
      <c r="I12" s="88"/>
    </row>
    <row r="13" spans="1:9" x14ac:dyDescent="0.25">
      <c r="A13" s="88"/>
      <c r="B13" s="89"/>
      <c r="C13" s="89"/>
      <c r="D13" s="89"/>
      <c r="E13" s="89"/>
      <c r="F13" s="89"/>
      <c r="G13" s="89"/>
      <c r="H13" s="89"/>
      <c r="I13" s="88"/>
    </row>
    <row r="14" spans="1:9" x14ac:dyDescent="0.25">
      <c r="A14" s="88"/>
      <c r="B14" s="126" t="s">
        <v>121</v>
      </c>
      <c r="C14" s="126"/>
      <c r="D14" s="126"/>
      <c r="E14" s="126"/>
      <c r="F14" s="126"/>
      <c r="G14" s="126"/>
      <c r="H14" s="126"/>
      <c r="I14" s="88"/>
    </row>
    <row r="15" spans="1:9" x14ac:dyDescent="0.25">
      <c r="A15" s="88"/>
      <c r="B15" s="126"/>
      <c r="C15" s="126"/>
      <c r="D15" s="126"/>
      <c r="E15" s="126"/>
      <c r="F15" s="126"/>
      <c r="G15" s="126"/>
      <c r="H15" s="126"/>
      <c r="I15" s="88"/>
    </row>
    <row r="16" spans="1:9" x14ac:dyDescent="0.25">
      <c r="A16" s="88"/>
      <c r="B16" s="126"/>
      <c r="C16" s="126"/>
      <c r="D16" s="126"/>
      <c r="E16" s="126"/>
      <c r="F16" s="126"/>
      <c r="G16" s="126"/>
      <c r="H16" s="126"/>
      <c r="I16" s="88"/>
    </row>
    <row r="17" spans="1:9" x14ac:dyDescent="0.25">
      <c r="A17" s="88"/>
      <c r="B17" s="90"/>
      <c r="C17" s="90"/>
      <c r="D17" s="90"/>
      <c r="E17" s="90"/>
      <c r="F17" s="90"/>
      <c r="G17" s="90"/>
      <c r="H17" s="90"/>
      <c r="I17" s="88"/>
    </row>
    <row r="18" spans="1:9" x14ac:dyDescent="0.25">
      <c r="A18" s="88"/>
      <c r="B18" s="88"/>
      <c r="C18" s="88"/>
      <c r="D18" s="88"/>
      <c r="E18" s="88"/>
      <c r="F18" s="88"/>
      <c r="G18" s="88"/>
      <c r="H18" s="88"/>
      <c r="I18" s="88"/>
    </row>
  </sheetData>
  <sheetProtection algorithmName="SHA-512" hashValue="fBPXNWvwUAomP3ORACUBtI9vkQChHcmP+rVDgnjt9euMF9bOKWcpNLqyCsVpwUhkfryNRbwwY4epp4ye5kQ8Yg==" saltValue="md54TqJsePcJiubJIBFw2w==" spinCount="100000" sheet="1" objects="1" scenarios="1"/>
  <mergeCells count="3">
    <mergeCell ref="B7:H9"/>
    <mergeCell ref="B14:H16"/>
    <mergeCell ref="B10:H12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A1:AS206"/>
  <sheetViews>
    <sheetView showGridLines="0" showRowColHeaders="0" zoomScale="60" zoomScaleNormal="60" workbookViewId="0">
      <selection activeCell="D22" sqref="D22"/>
    </sheetView>
  </sheetViews>
  <sheetFormatPr defaultColWidth="0" defaultRowHeight="0" customHeight="1" zeroHeight="1" x14ac:dyDescent="0.25"/>
  <cols>
    <col min="1" max="1" width="82.7109375" style="100" customWidth="1"/>
    <col min="2" max="2" width="4" style="100" customWidth="1"/>
    <col min="3" max="3" width="82.7109375" style="116" customWidth="1"/>
    <col min="4" max="4" width="4.5703125" style="116" customWidth="1"/>
    <col min="5" max="5" width="82.7109375" style="116" customWidth="1"/>
    <col min="6" max="6" width="4" style="116" customWidth="1"/>
    <col min="7" max="7" width="83.42578125" style="108" bestFit="1" customWidth="1"/>
    <col min="8" max="8" width="4.28515625" style="108" customWidth="1"/>
    <col min="9" max="9" width="82.7109375" style="116" customWidth="1"/>
    <col min="10" max="10" width="4.5703125" style="116" customWidth="1"/>
    <col min="11" max="45" width="0" style="116" hidden="1" customWidth="1"/>
    <col min="46" max="16384" width="11.42578125" style="116" hidden="1"/>
  </cols>
  <sheetData>
    <row r="1" spans="1:18" s="109" customFormat="1" ht="61.5" customHeight="1" x14ac:dyDescent="0.25">
      <c r="D1" s="110" t="s">
        <v>20</v>
      </c>
      <c r="E1" s="101"/>
      <c r="F1" s="111"/>
      <c r="G1" s="101"/>
      <c r="H1" s="111"/>
      <c r="J1" s="111"/>
    </row>
    <row r="2" spans="1:18" s="112" customFormat="1" ht="36" customHeight="1" x14ac:dyDescent="0.25">
      <c r="A2" s="135" t="s">
        <v>124</v>
      </c>
      <c r="B2" s="135"/>
      <c r="C2" s="135"/>
      <c r="D2" s="135"/>
      <c r="E2" s="135"/>
      <c r="F2" s="135"/>
      <c r="G2" s="135"/>
      <c r="H2" s="135"/>
      <c r="I2" s="135"/>
      <c r="J2" s="135"/>
    </row>
    <row r="3" spans="1:18" s="113" customFormat="1" ht="22.5" customHeight="1" x14ac:dyDescent="0.25">
      <c r="A3" s="136" t="s">
        <v>125</v>
      </c>
      <c r="B3" s="136"/>
      <c r="C3" s="91" t="s">
        <v>130</v>
      </c>
      <c r="D3" s="91"/>
      <c r="E3" s="137" t="s">
        <v>119</v>
      </c>
      <c r="F3" s="137"/>
      <c r="G3" s="92" t="s">
        <v>21</v>
      </c>
      <c r="H3" s="92"/>
      <c r="I3" s="93" t="s">
        <v>126</v>
      </c>
      <c r="J3" s="93"/>
    </row>
    <row r="4" spans="1:18" s="115" customFormat="1" ht="20.100000000000001" customHeight="1" x14ac:dyDescent="0.25">
      <c r="A4" s="94" t="s">
        <v>19</v>
      </c>
      <c r="B4" s="102"/>
      <c r="C4" s="94" t="s">
        <v>19</v>
      </c>
      <c r="D4" s="103"/>
      <c r="E4" s="94" t="s">
        <v>19</v>
      </c>
      <c r="F4" s="104"/>
      <c r="G4" s="94" t="s">
        <v>127</v>
      </c>
      <c r="H4" s="105"/>
      <c r="I4" s="94" t="s">
        <v>117</v>
      </c>
      <c r="J4" s="114"/>
    </row>
    <row r="5" spans="1:18" s="115" customFormat="1" ht="20.100000000000001" customHeight="1" x14ac:dyDescent="0.25">
      <c r="A5" s="119" t="s">
        <v>132</v>
      </c>
      <c r="B5" s="102"/>
      <c r="C5" s="119" t="s">
        <v>131</v>
      </c>
      <c r="D5" s="95"/>
      <c r="E5" s="119" t="s">
        <v>131</v>
      </c>
      <c r="F5" s="96"/>
      <c r="G5" s="119" t="s">
        <v>131</v>
      </c>
      <c r="H5" s="97"/>
      <c r="I5" s="119" t="s">
        <v>134</v>
      </c>
      <c r="J5" s="99"/>
    </row>
    <row r="6" spans="1:18" s="115" customFormat="1" ht="170.1" customHeight="1" x14ac:dyDescent="0.25">
      <c r="A6" s="94"/>
      <c r="B6" s="102"/>
      <c r="C6" s="94"/>
      <c r="D6" s="95"/>
      <c r="E6" s="94"/>
      <c r="F6" s="96"/>
      <c r="G6" s="94"/>
      <c r="H6" s="97"/>
      <c r="I6" s="106"/>
      <c r="J6" s="99"/>
    </row>
    <row r="7" spans="1:18" s="113" customFormat="1" ht="4.5" customHeight="1" x14ac:dyDescent="0.25">
      <c r="A7" s="136"/>
      <c r="B7" s="136"/>
      <c r="C7" s="91"/>
      <c r="D7" s="91"/>
      <c r="E7" s="137"/>
      <c r="F7" s="137"/>
      <c r="G7" s="92"/>
      <c r="H7" s="92"/>
      <c r="I7" s="93"/>
      <c r="J7" s="93"/>
    </row>
    <row r="8" spans="1:18" s="115" customFormat="1" ht="26.25" customHeight="1" x14ac:dyDescent="0.25">
      <c r="A8" s="94" t="s">
        <v>113</v>
      </c>
      <c r="B8" s="102"/>
      <c r="C8" s="94" t="s">
        <v>113</v>
      </c>
      <c r="D8" s="95"/>
      <c r="E8" s="94" t="s">
        <v>113</v>
      </c>
      <c r="F8" s="96"/>
      <c r="G8" s="94" t="s">
        <v>117</v>
      </c>
      <c r="H8" s="97"/>
      <c r="I8" s="98" t="s">
        <v>118</v>
      </c>
      <c r="J8" s="114"/>
    </row>
    <row r="9" spans="1:18" s="115" customFormat="1" ht="20.100000000000001" customHeight="1" x14ac:dyDescent="0.25">
      <c r="A9" s="119" t="s">
        <v>132</v>
      </c>
      <c r="B9" s="102"/>
      <c r="C9" s="119" t="s">
        <v>131</v>
      </c>
      <c r="D9" s="95"/>
      <c r="E9" s="119" t="s">
        <v>131</v>
      </c>
      <c r="F9" s="96"/>
      <c r="G9" s="119" t="s">
        <v>131</v>
      </c>
      <c r="H9" s="97"/>
      <c r="I9" s="119" t="s">
        <v>133</v>
      </c>
      <c r="J9" s="134"/>
    </row>
    <row r="10" spans="1:18" s="115" customFormat="1" ht="170.1" customHeight="1" x14ac:dyDescent="0.25">
      <c r="A10" s="94"/>
      <c r="B10" s="102"/>
      <c r="C10" s="94"/>
      <c r="D10" s="95"/>
      <c r="E10" s="94"/>
      <c r="F10" s="96"/>
      <c r="G10" s="94"/>
      <c r="H10" s="97"/>
      <c r="I10" s="106"/>
      <c r="J10" s="134"/>
    </row>
    <row r="11" spans="1:18" s="113" customFormat="1" ht="4.5" customHeight="1" x14ac:dyDescent="0.25">
      <c r="A11" s="136"/>
      <c r="B11" s="136"/>
      <c r="C11" s="91"/>
      <c r="D11" s="91"/>
      <c r="E11" s="137"/>
      <c r="F11" s="137"/>
      <c r="G11" s="92"/>
      <c r="H11" s="92"/>
      <c r="I11" s="93"/>
      <c r="J11" s="93"/>
    </row>
    <row r="12" spans="1:18" s="122" customFormat="1" ht="20.100000000000001" customHeight="1" x14ac:dyDescent="0.25">
      <c r="A12" s="94" t="s">
        <v>114</v>
      </c>
      <c r="B12" s="102"/>
      <c r="C12" s="94" t="s">
        <v>114</v>
      </c>
      <c r="D12" s="95"/>
      <c r="E12" s="94" t="s">
        <v>114</v>
      </c>
      <c r="F12" s="96"/>
      <c r="G12" s="94" t="s">
        <v>128</v>
      </c>
      <c r="H12" s="97"/>
      <c r="I12" s="129" t="s">
        <v>137</v>
      </c>
      <c r="J12" s="129"/>
      <c r="K12" s="129"/>
      <c r="L12" s="129"/>
      <c r="M12" s="129"/>
      <c r="N12" s="129"/>
      <c r="O12" s="129"/>
      <c r="P12" s="129"/>
      <c r="Q12" s="129"/>
      <c r="R12" s="129"/>
    </row>
    <row r="13" spans="1:18" ht="20.100000000000001" customHeight="1" x14ac:dyDescent="0.25">
      <c r="A13" s="119" t="s">
        <v>132</v>
      </c>
      <c r="B13" s="102"/>
      <c r="C13" s="119" t="s">
        <v>131</v>
      </c>
      <c r="D13" s="95"/>
      <c r="E13" s="119" t="s">
        <v>131</v>
      </c>
      <c r="F13" s="96"/>
      <c r="G13" s="119" t="s">
        <v>131</v>
      </c>
      <c r="H13" s="97"/>
      <c r="I13" s="129"/>
      <c r="J13" s="129"/>
      <c r="K13" s="129"/>
      <c r="L13" s="129"/>
      <c r="M13" s="129"/>
      <c r="N13" s="129"/>
      <c r="O13" s="129"/>
      <c r="P13" s="129"/>
      <c r="Q13" s="129"/>
      <c r="R13" s="129"/>
    </row>
    <row r="14" spans="1:18" ht="170.1" customHeight="1" x14ac:dyDescent="0.25">
      <c r="A14" s="94"/>
      <c r="B14" s="102"/>
      <c r="C14" s="94"/>
      <c r="D14" s="95"/>
      <c r="E14" s="94"/>
      <c r="F14" s="96"/>
      <c r="G14" s="94"/>
      <c r="H14" s="97"/>
      <c r="I14" s="124"/>
      <c r="J14" s="125"/>
    </row>
    <row r="15" spans="1:18" ht="4.5" customHeight="1" x14ac:dyDescent="0.25">
      <c r="A15" s="102"/>
      <c r="B15" s="102"/>
      <c r="C15" s="120"/>
      <c r="D15" s="95"/>
      <c r="E15" s="137"/>
      <c r="F15" s="137"/>
      <c r="G15" s="92"/>
      <c r="H15" s="97"/>
      <c r="I15" s="124"/>
      <c r="J15" s="125"/>
    </row>
    <row r="16" spans="1:18" ht="20.100000000000001" customHeight="1" x14ac:dyDescent="0.25">
      <c r="A16" s="94" t="s">
        <v>115</v>
      </c>
      <c r="B16" s="102"/>
      <c r="C16" s="94" t="s">
        <v>115</v>
      </c>
      <c r="D16" s="95"/>
      <c r="E16" s="94" t="s">
        <v>115</v>
      </c>
      <c r="F16" s="96"/>
      <c r="G16" s="98" t="s">
        <v>129</v>
      </c>
      <c r="H16" s="97"/>
      <c r="I16" s="138"/>
      <c r="J16" s="138"/>
      <c r="K16" s="138"/>
      <c r="L16" s="138"/>
      <c r="M16" s="138"/>
      <c r="N16" s="138"/>
      <c r="O16" s="138"/>
      <c r="P16" s="138"/>
      <c r="Q16" s="138"/>
      <c r="R16" s="138"/>
    </row>
    <row r="17" spans="1:10" ht="20.100000000000001" customHeight="1" x14ac:dyDescent="0.25">
      <c r="A17" s="119" t="s">
        <v>132</v>
      </c>
      <c r="B17" s="102"/>
      <c r="C17" s="119" t="s">
        <v>131</v>
      </c>
      <c r="D17" s="95"/>
      <c r="E17" s="119" t="s">
        <v>131</v>
      </c>
      <c r="F17" s="96"/>
      <c r="G17" s="119" t="s">
        <v>131</v>
      </c>
      <c r="H17" s="97"/>
      <c r="I17" s="124"/>
      <c r="J17" s="125"/>
    </row>
    <row r="18" spans="1:10" ht="170.1" customHeight="1" x14ac:dyDescent="0.25">
      <c r="A18" s="94"/>
      <c r="B18" s="102"/>
      <c r="C18" s="94"/>
      <c r="D18" s="95"/>
      <c r="E18" s="94"/>
      <c r="F18" s="96"/>
      <c r="G18" s="94"/>
      <c r="H18" s="97"/>
      <c r="I18" s="127" t="s">
        <v>136</v>
      </c>
      <c r="J18" s="125"/>
    </row>
    <row r="19" spans="1:10" ht="4.5" customHeight="1" x14ac:dyDescent="0.25">
      <c r="A19" s="102"/>
      <c r="B19" s="102"/>
      <c r="C19" s="120"/>
      <c r="D19" s="95"/>
      <c r="E19" s="137"/>
      <c r="F19" s="137"/>
      <c r="G19" s="92"/>
      <c r="H19" s="97"/>
      <c r="I19" s="128"/>
      <c r="J19" s="125"/>
    </row>
    <row r="20" spans="1:10" ht="27" customHeight="1" x14ac:dyDescent="0.25">
      <c r="A20" s="98" t="s">
        <v>116</v>
      </c>
      <c r="B20" s="107"/>
      <c r="C20" s="98" t="s">
        <v>116</v>
      </c>
      <c r="D20" s="95"/>
      <c r="E20" s="98" t="s">
        <v>116</v>
      </c>
      <c r="F20" s="96"/>
      <c r="G20" s="98" t="s">
        <v>118</v>
      </c>
      <c r="H20" s="97"/>
      <c r="I20" s="128"/>
      <c r="J20" s="125"/>
    </row>
    <row r="21" spans="1:10" ht="20.100000000000001" customHeight="1" x14ac:dyDescent="0.25">
      <c r="A21" s="119" t="s">
        <v>132</v>
      </c>
      <c r="B21" s="102"/>
      <c r="C21" s="119" t="s">
        <v>131</v>
      </c>
      <c r="D21" s="95"/>
      <c r="E21" s="119" t="s">
        <v>131</v>
      </c>
      <c r="F21" s="96"/>
      <c r="G21" s="119" t="s">
        <v>131</v>
      </c>
      <c r="H21" s="97"/>
      <c r="I21" s="128"/>
      <c r="J21" s="125"/>
    </row>
    <row r="22" spans="1:10" ht="168.75" customHeight="1" x14ac:dyDescent="0.25">
      <c r="A22" s="102"/>
      <c r="B22" s="102"/>
      <c r="C22" s="120"/>
      <c r="D22" s="95"/>
      <c r="E22" s="123"/>
      <c r="F22" s="96"/>
      <c r="G22" s="121"/>
      <c r="H22" s="97"/>
      <c r="I22" s="128"/>
      <c r="J22" s="125"/>
    </row>
    <row r="23" spans="1:10" ht="15" hidden="1" customHeight="1" x14ac:dyDescent="0.25">
      <c r="A23" s="131"/>
      <c r="B23" s="131"/>
      <c r="C23" s="109"/>
      <c r="D23" s="110"/>
    </row>
    <row r="24" spans="1:10" ht="15" hidden="1" customHeight="1" x14ac:dyDescent="0.25">
      <c r="C24" s="109"/>
      <c r="D24" s="110"/>
    </row>
    <row r="25" spans="1:10" ht="15" hidden="1" customHeight="1" x14ac:dyDescent="0.25">
      <c r="C25" s="109"/>
      <c r="D25" s="110"/>
    </row>
    <row r="26" spans="1:10" ht="15" hidden="1" customHeight="1" x14ac:dyDescent="0.25">
      <c r="C26" s="109"/>
      <c r="D26" s="110"/>
    </row>
    <row r="27" spans="1:10" ht="15" hidden="1" customHeight="1" x14ac:dyDescent="0.25">
      <c r="C27" s="109"/>
      <c r="D27" s="110"/>
    </row>
    <row r="28" spans="1:10" ht="15" hidden="1" customHeight="1" x14ac:dyDescent="0.25">
      <c r="C28" s="109"/>
      <c r="D28" s="110"/>
    </row>
    <row r="29" spans="1:10" ht="15" hidden="1" customHeight="1" x14ac:dyDescent="0.25">
      <c r="C29" s="109"/>
      <c r="D29" s="110"/>
    </row>
    <row r="30" spans="1:10" ht="15" hidden="1" customHeight="1" x14ac:dyDescent="0.25">
      <c r="C30" s="109"/>
      <c r="D30" s="110"/>
    </row>
    <row r="31" spans="1:10" ht="15" hidden="1" customHeight="1" x14ac:dyDescent="0.25">
      <c r="C31" s="109"/>
      <c r="D31" s="109"/>
    </row>
    <row r="32" spans="1:10" ht="15" hidden="1" customHeight="1" x14ac:dyDescent="0.25">
      <c r="C32" s="109"/>
      <c r="D32" s="109"/>
    </row>
    <row r="33" spans="1:4" ht="15" hidden="1" customHeight="1" x14ac:dyDescent="0.25">
      <c r="C33" s="109"/>
      <c r="D33" s="109"/>
    </row>
    <row r="34" spans="1:4" ht="15" hidden="1" customHeight="1" x14ac:dyDescent="0.25">
      <c r="C34" s="109"/>
      <c r="D34" s="109"/>
    </row>
    <row r="35" spans="1:4" ht="15" hidden="1" customHeight="1" x14ac:dyDescent="0.25">
      <c r="A35" s="131"/>
      <c r="B35" s="131"/>
      <c r="C35" s="109"/>
      <c r="D35" s="109"/>
    </row>
    <row r="36" spans="1:4" ht="15" hidden="1" customHeight="1" x14ac:dyDescent="0.25">
      <c r="C36" s="109"/>
      <c r="D36" s="109"/>
    </row>
    <row r="37" spans="1:4" ht="15" hidden="1" customHeight="1" x14ac:dyDescent="0.25">
      <c r="C37" s="109"/>
      <c r="D37" s="109"/>
    </row>
    <row r="38" spans="1:4" ht="15" hidden="1" customHeight="1" x14ac:dyDescent="0.25">
      <c r="C38" s="109"/>
      <c r="D38" s="109"/>
    </row>
    <row r="39" spans="1:4" ht="15" hidden="1" customHeight="1" x14ac:dyDescent="0.25">
      <c r="C39" s="109"/>
      <c r="D39" s="109"/>
    </row>
    <row r="40" spans="1:4" ht="15" hidden="1" customHeight="1" x14ac:dyDescent="0.25">
      <c r="C40" s="109"/>
      <c r="D40" s="109"/>
    </row>
    <row r="41" spans="1:4" ht="15" hidden="1" customHeight="1" x14ac:dyDescent="0.25">
      <c r="C41" s="109"/>
      <c r="D41" s="109"/>
    </row>
    <row r="42" spans="1:4" ht="15" hidden="1" customHeight="1" x14ac:dyDescent="0.25">
      <c r="C42" s="109"/>
      <c r="D42" s="109"/>
    </row>
    <row r="43" spans="1:4" ht="15" hidden="1" customHeight="1" x14ac:dyDescent="0.25">
      <c r="C43" s="109"/>
      <c r="D43" s="109"/>
    </row>
    <row r="44" spans="1:4" ht="15" hidden="1" customHeight="1" x14ac:dyDescent="0.25">
      <c r="C44" s="109"/>
      <c r="D44" s="109"/>
    </row>
    <row r="45" spans="1:4" ht="15" hidden="1" customHeight="1" x14ac:dyDescent="0.25">
      <c r="C45" s="109"/>
      <c r="D45" s="109"/>
    </row>
    <row r="46" spans="1:4" ht="15" hidden="1" customHeight="1" x14ac:dyDescent="0.25">
      <c r="C46" s="109"/>
      <c r="D46" s="109"/>
    </row>
    <row r="47" spans="1:4" ht="15" hidden="1" customHeight="1" x14ac:dyDescent="0.25">
      <c r="A47" s="131"/>
      <c r="B47" s="131"/>
      <c r="C47" s="109"/>
      <c r="D47" s="109"/>
    </row>
    <row r="48" spans="1:4" ht="15" hidden="1" customHeight="1" x14ac:dyDescent="0.25">
      <c r="C48" s="109"/>
      <c r="D48" s="109"/>
    </row>
    <row r="49" spans="1:4" ht="15" hidden="1" customHeight="1" x14ac:dyDescent="0.25">
      <c r="C49" s="109"/>
      <c r="D49" s="109"/>
    </row>
    <row r="50" spans="1:4" ht="15" hidden="1" customHeight="1" x14ac:dyDescent="0.25">
      <c r="C50" s="109"/>
      <c r="D50" s="109"/>
    </row>
    <row r="51" spans="1:4" ht="15" hidden="1" customHeight="1" x14ac:dyDescent="0.25">
      <c r="C51" s="109"/>
      <c r="D51" s="109"/>
    </row>
    <row r="52" spans="1:4" ht="15" hidden="1" customHeight="1" x14ac:dyDescent="0.25">
      <c r="C52" s="109"/>
      <c r="D52" s="109"/>
    </row>
    <row r="53" spans="1:4" ht="15" hidden="1" customHeight="1" x14ac:dyDescent="0.25">
      <c r="C53" s="109"/>
      <c r="D53" s="109"/>
    </row>
    <row r="54" spans="1:4" ht="15" hidden="1" customHeight="1" x14ac:dyDescent="0.25">
      <c r="C54" s="109"/>
      <c r="D54" s="109"/>
    </row>
    <row r="55" spans="1:4" ht="15" hidden="1" customHeight="1" x14ac:dyDescent="0.25">
      <c r="C55" s="109"/>
      <c r="D55" s="109"/>
    </row>
    <row r="56" spans="1:4" ht="15" hidden="1" customHeight="1" x14ac:dyDescent="0.25">
      <c r="C56" s="109"/>
      <c r="D56" s="109"/>
    </row>
    <row r="57" spans="1:4" ht="15" hidden="1" customHeight="1" x14ac:dyDescent="0.25">
      <c r="C57" s="109"/>
      <c r="D57" s="109"/>
    </row>
    <row r="58" spans="1:4" ht="15" hidden="1" customHeight="1" x14ac:dyDescent="0.25">
      <c r="C58" s="109"/>
      <c r="D58" s="109"/>
    </row>
    <row r="59" spans="1:4" ht="15" hidden="1" customHeight="1" x14ac:dyDescent="0.25">
      <c r="A59" s="131"/>
      <c r="B59" s="131"/>
      <c r="C59" s="109"/>
      <c r="D59" s="109"/>
    </row>
    <row r="60" spans="1:4" ht="15" hidden="1" customHeight="1" x14ac:dyDescent="0.25">
      <c r="C60" s="109"/>
      <c r="D60" s="109"/>
    </row>
    <row r="61" spans="1:4" ht="15" hidden="1" customHeight="1" x14ac:dyDescent="0.25">
      <c r="C61" s="109"/>
      <c r="D61" s="109"/>
    </row>
    <row r="62" spans="1:4" ht="15" hidden="1" customHeight="1" x14ac:dyDescent="0.25">
      <c r="C62" s="109"/>
      <c r="D62" s="109"/>
    </row>
    <row r="63" spans="1:4" ht="15" hidden="1" customHeight="1" x14ac:dyDescent="0.25">
      <c r="C63" s="109"/>
      <c r="D63" s="109"/>
    </row>
    <row r="64" spans="1:4" ht="15" hidden="1" customHeight="1" x14ac:dyDescent="0.25">
      <c r="C64" s="109"/>
      <c r="D64" s="109"/>
    </row>
    <row r="65" spans="1:4" ht="15" hidden="1" customHeight="1" x14ac:dyDescent="0.25">
      <c r="C65" s="109"/>
      <c r="D65" s="109"/>
    </row>
    <row r="66" spans="1:4" ht="15" hidden="1" customHeight="1" x14ac:dyDescent="0.25">
      <c r="C66" s="109"/>
      <c r="D66" s="109"/>
    </row>
    <row r="67" spans="1:4" ht="15" hidden="1" customHeight="1" x14ac:dyDescent="0.25">
      <c r="C67" s="109"/>
      <c r="D67" s="109"/>
    </row>
    <row r="68" spans="1:4" ht="15" hidden="1" customHeight="1" x14ac:dyDescent="0.25">
      <c r="C68" s="109"/>
      <c r="D68" s="109"/>
    </row>
    <row r="69" spans="1:4" ht="15" hidden="1" customHeight="1" x14ac:dyDescent="0.25">
      <c r="C69" s="109"/>
      <c r="D69" s="109"/>
    </row>
    <row r="70" spans="1:4" ht="15" hidden="1" customHeight="1" x14ac:dyDescent="0.25">
      <c r="C70" s="109"/>
      <c r="D70" s="109"/>
    </row>
    <row r="71" spans="1:4" ht="15" hidden="1" customHeight="1" x14ac:dyDescent="0.25">
      <c r="A71" s="132"/>
      <c r="B71" s="132"/>
      <c r="C71" s="117"/>
      <c r="D71" s="109"/>
    </row>
    <row r="72" spans="1:4" ht="15" hidden="1" customHeight="1" x14ac:dyDescent="0.25">
      <c r="C72" s="109"/>
      <c r="D72" s="109"/>
    </row>
    <row r="73" spans="1:4" ht="15" hidden="1" customHeight="1" x14ac:dyDescent="0.25">
      <c r="C73" s="109"/>
      <c r="D73" s="109"/>
    </row>
    <row r="74" spans="1:4" ht="15" hidden="1" customHeight="1" x14ac:dyDescent="0.25">
      <c r="C74" s="109"/>
      <c r="D74" s="109"/>
    </row>
    <row r="75" spans="1:4" ht="15" hidden="1" customHeight="1" x14ac:dyDescent="0.25">
      <c r="C75" s="109"/>
      <c r="D75" s="109"/>
    </row>
    <row r="76" spans="1:4" ht="15" hidden="1" customHeight="1" x14ac:dyDescent="0.25">
      <c r="C76" s="109"/>
      <c r="D76" s="109"/>
    </row>
    <row r="77" spans="1:4" ht="15" hidden="1" customHeight="1" x14ac:dyDescent="0.25">
      <c r="C77" s="109"/>
      <c r="D77" s="109"/>
    </row>
    <row r="78" spans="1:4" ht="15" hidden="1" customHeight="1" x14ac:dyDescent="0.25">
      <c r="C78" s="109"/>
      <c r="D78" s="109"/>
    </row>
    <row r="79" spans="1:4" ht="15" hidden="1" customHeight="1" x14ac:dyDescent="0.25">
      <c r="C79" s="109"/>
      <c r="D79" s="109"/>
    </row>
    <row r="80" spans="1:4" ht="15" hidden="1" customHeight="1" x14ac:dyDescent="0.25">
      <c r="C80" s="109"/>
      <c r="D80" s="109"/>
    </row>
    <row r="81" spans="1:4" ht="15" hidden="1" customHeight="1" x14ac:dyDescent="0.25">
      <c r="C81" s="109"/>
      <c r="D81" s="109"/>
    </row>
    <row r="82" spans="1:4" ht="15" hidden="1" customHeight="1" x14ac:dyDescent="0.25">
      <c r="C82" s="109"/>
      <c r="D82" s="109"/>
    </row>
    <row r="83" spans="1:4" ht="16.5" hidden="1" x14ac:dyDescent="0.25">
      <c r="A83" s="133"/>
      <c r="B83" s="133"/>
      <c r="C83" s="118"/>
    </row>
    <row r="84" spans="1:4" ht="15" hidden="1" customHeight="1" x14ac:dyDescent="0.25">
      <c r="A84" s="131"/>
      <c r="B84" s="131"/>
      <c r="C84" s="118"/>
    </row>
    <row r="85" spans="1:4" ht="15" hidden="1" customHeight="1" x14ac:dyDescent="0.25">
      <c r="C85" s="118"/>
    </row>
    <row r="86" spans="1:4" ht="15" hidden="1" customHeight="1" x14ac:dyDescent="0.25">
      <c r="C86" s="118"/>
    </row>
    <row r="87" spans="1:4" ht="15" hidden="1" customHeight="1" x14ac:dyDescent="0.25">
      <c r="C87" s="118"/>
    </row>
    <row r="88" spans="1:4" ht="15" hidden="1" customHeight="1" x14ac:dyDescent="0.25">
      <c r="C88" s="118"/>
    </row>
    <row r="89" spans="1:4" ht="15" hidden="1" customHeight="1" x14ac:dyDescent="0.25">
      <c r="C89" s="118"/>
    </row>
    <row r="90" spans="1:4" ht="15" hidden="1" customHeight="1" x14ac:dyDescent="0.25">
      <c r="C90" s="118"/>
    </row>
    <row r="91" spans="1:4" ht="15" hidden="1" customHeight="1" x14ac:dyDescent="0.25">
      <c r="C91" s="118"/>
    </row>
    <row r="92" spans="1:4" ht="15" hidden="1" customHeight="1" x14ac:dyDescent="0.25">
      <c r="C92" s="118"/>
    </row>
    <row r="93" spans="1:4" ht="15" hidden="1" customHeight="1" x14ac:dyDescent="0.25">
      <c r="C93" s="118"/>
    </row>
    <row r="94" spans="1:4" ht="15" hidden="1" customHeight="1" x14ac:dyDescent="0.25">
      <c r="C94" s="118"/>
    </row>
    <row r="95" spans="1:4" ht="15" hidden="1" customHeight="1" x14ac:dyDescent="0.25">
      <c r="C95" s="118"/>
    </row>
    <row r="96" spans="1:4" ht="15" hidden="1" customHeight="1" x14ac:dyDescent="0.25">
      <c r="A96" s="131"/>
      <c r="B96" s="131"/>
      <c r="C96" s="118"/>
    </row>
    <row r="97" spans="1:3" ht="15" hidden="1" customHeight="1" x14ac:dyDescent="0.25">
      <c r="C97" s="118"/>
    </row>
    <row r="98" spans="1:3" ht="15" hidden="1" customHeight="1" x14ac:dyDescent="0.25">
      <c r="C98" s="118"/>
    </row>
    <row r="99" spans="1:3" ht="15" hidden="1" customHeight="1" x14ac:dyDescent="0.25">
      <c r="C99" s="118"/>
    </row>
    <row r="100" spans="1:3" ht="15" hidden="1" customHeight="1" x14ac:dyDescent="0.25">
      <c r="C100" s="118"/>
    </row>
    <row r="101" spans="1:3" ht="15" hidden="1" customHeight="1" x14ac:dyDescent="0.25">
      <c r="C101" s="118"/>
    </row>
    <row r="102" spans="1:3" ht="15" hidden="1" customHeight="1" x14ac:dyDescent="0.25">
      <c r="C102" s="118"/>
    </row>
    <row r="103" spans="1:3" ht="15" hidden="1" customHeight="1" x14ac:dyDescent="0.25">
      <c r="C103" s="118"/>
    </row>
    <row r="104" spans="1:3" ht="15" hidden="1" customHeight="1" x14ac:dyDescent="0.25">
      <c r="C104" s="118"/>
    </row>
    <row r="105" spans="1:3" ht="15" hidden="1" customHeight="1" x14ac:dyDescent="0.25">
      <c r="C105" s="118"/>
    </row>
    <row r="106" spans="1:3" ht="15" hidden="1" customHeight="1" x14ac:dyDescent="0.25">
      <c r="C106" s="118"/>
    </row>
    <row r="107" spans="1:3" ht="15" hidden="1" customHeight="1" x14ac:dyDescent="0.25">
      <c r="C107" s="118"/>
    </row>
    <row r="108" spans="1:3" ht="15" hidden="1" customHeight="1" x14ac:dyDescent="0.25">
      <c r="A108" s="131"/>
      <c r="B108" s="131"/>
      <c r="C108" s="118"/>
    </row>
    <row r="109" spans="1:3" ht="15" hidden="1" customHeight="1" x14ac:dyDescent="0.25">
      <c r="C109" s="118"/>
    </row>
    <row r="110" spans="1:3" ht="15" hidden="1" customHeight="1" x14ac:dyDescent="0.25">
      <c r="C110" s="118"/>
    </row>
    <row r="111" spans="1:3" ht="15" hidden="1" customHeight="1" x14ac:dyDescent="0.25">
      <c r="C111" s="118"/>
    </row>
    <row r="112" spans="1:3" ht="15" hidden="1" customHeight="1" x14ac:dyDescent="0.25">
      <c r="C112" s="118"/>
    </row>
    <row r="113" spans="1:3" ht="15" hidden="1" customHeight="1" x14ac:dyDescent="0.25">
      <c r="C113" s="118"/>
    </row>
    <row r="114" spans="1:3" ht="15" hidden="1" customHeight="1" x14ac:dyDescent="0.25">
      <c r="C114" s="118"/>
    </row>
    <row r="115" spans="1:3" ht="15" hidden="1" customHeight="1" x14ac:dyDescent="0.25">
      <c r="C115" s="118"/>
    </row>
    <row r="116" spans="1:3" ht="15" hidden="1" customHeight="1" x14ac:dyDescent="0.25">
      <c r="C116" s="118"/>
    </row>
    <row r="117" spans="1:3" ht="15" hidden="1" customHeight="1" x14ac:dyDescent="0.25">
      <c r="C117" s="118"/>
    </row>
    <row r="118" spans="1:3" ht="15" hidden="1" customHeight="1" x14ac:dyDescent="0.25">
      <c r="C118" s="118"/>
    </row>
    <row r="119" spans="1:3" ht="15" hidden="1" customHeight="1" x14ac:dyDescent="0.25">
      <c r="C119" s="118"/>
    </row>
    <row r="120" spans="1:3" ht="15" hidden="1" customHeight="1" x14ac:dyDescent="0.25">
      <c r="A120" s="131"/>
      <c r="B120" s="131"/>
      <c r="C120" s="118"/>
    </row>
    <row r="121" spans="1:3" ht="15" hidden="1" customHeight="1" x14ac:dyDescent="0.25">
      <c r="C121" s="118"/>
    </row>
    <row r="122" spans="1:3" ht="15" hidden="1" customHeight="1" x14ac:dyDescent="0.25">
      <c r="C122" s="118"/>
    </row>
    <row r="123" spans="1:3" ht="15" hidden="1" customHeight="1" x14ac:dyDescent="0.25">
      <c r="C123" s="118"/>
    </row>
    <row r="124" spans="1:3" ht="15" hidden="1" customHeight="1" x14ac:dyDescent="0.25">
      <c r="C124" s="118"/>
    </row>
    <row r="125" spans="1:3" ht="15" hidden="1" customHeight="1" x14ac:dyDescent="0.25">
      <c r="C125" s="118"/>
    </row>
    <row r="126" spans="1:3" ht="15" hidden="1" customHeight="1" x14ac:dyDescent="0.25">
      <c r="C126" s="118"/>
    </row>
    <row r="127" spans="1:3" ht="15" hidden="1" customHeight="1" x14ac:dyDescent="0.25">
      <c r="C127" s="118"/>
    </row>
    <row r="128" spans="1:3" ht="15" hidden="1" customHeight="1" x14ac:dyDescent="0.25">
      <c r="C128" s="118"/>
    </row>
    <row r="129" spans="1:5" ht="15" hidden="1" customHeight="1" x14ac:dyDescent="0.25">
      <c r="C129" s="118"/>
    </row>
    <row r="130" spans="1:5" ht="15" hidden="1" customHeight="1" x14ac:dyDescent="0.25">
      <c r="C130" s="118"/>
    </row>
    <row r="131" spans="1:5" ht="15" hidden="1" customHeight="1" x14ac:dyDescent="0.25">
      <c r="C131" s="118"/>
    </row>
    <row r="132" spans="1:5" ht="15" hidden="1" customHeight="1" x14ac:dyDescent="0.25">
      <c r="A132" s="132"/>
      <c r="B132" s="132"/>
      <c r="C132" s="118"/>
    </row>
    <row r="133" spans="1:5" ht="15" hidden="1" customHeight="1" x14ac:dyDescent="0.25">
      <c r="C133" s="118"/>
    </row>
    <row r="134" spans="1:5" ht="15" hidden="1" customHeight="1" x14ac:dyDescent="0.25">
      <c r="C134" s="118"/>
    </row>
    <row r="135" spans="1:5" ht="15" hidden="1" customHeight="1" x14ac:dyDescent="0.25">
      <c r="C135" s="118"/>
    </row>
    <row r="136" spans="1:5" ht="15" hidden="1" customHeight="1" x14ac:dyDescent="0.25">
      <c r="C136" s="118"/>
    </row>
    <row r="137" spans="1:5" ht="15" hidden="1" customHeight="1" x14ac:dyDescent="0.25">
      <c r="C137" s="118"/>
    </row>
    <row r="138" spans="1:5" ht="15" hidden="1" customHeight="1" x14ac:dyDescent="0.25">
      <c r="C138" s="118"/>
    </row>
    <row r="139" spans="1:5" ht="15" hidden="1" customHeight="1" x14ac:dyDescent="0.25">
      <c r="C139" s="118"/>
    </row>
    <row r="140" spans="1:5" ht="15" hidden="1" customHeight="1" x14ac:dyDescent="0.25">
      <c r="C140" s="118"/>
    </row>
    <row r="141" spans="1:5" ht="15" hidden="1" customHeight="1" x14ac:dyDescent="0.25">
      <c r="C141" s="118"/>
    </row>
    <row r="142" spans="1:5" ht="15" hidden="1" customHeight="1" x14ac:dyDescent="0.25">
      <c r="C142" s="118"/>
    </row>
    <row r="143" spans="1:5" ht="15" hidden="1" customHeight="1" x14ac:dyDescent="0.25">
      <c r="C143" s="118"/>
    </row>
    <row r="144" spans="1:5" ht="15" hidden="1" x14ac:dyDescent="0.25">
      <c r="C144" s="109"/>
      <c r="D144" s="109"/>
      <c r="E144" s="109"/>
    </row>
    <row r="145" spans="1:5" ht="15" hidden="1" customHeight="1" x14ac:dyDescent="0.25">
      <c r="A145" s="131"/>
      <c r="B145" s="131"/>
      <c r="C145" s="109"/>
      <c r="D145" s="109"/>
      <c r="E145" s="109"/>
    </row>
    <row r="146" spans="1:5" ht="15" hidden="1" customHeight="1" x14ac:dyDescent="0.25">
      <c r="C146" s="109"/>
      <c r="D146" s="109"/>
      <c r="E146" s="109"/>
    </row>
    <row r="147" spans="1:5" ht="15" hidden="1" customHeight="1" x14ac:dyDescent="0.25">
      <c r="C147" s="109"/>
      <c r="D147" s="109"/>
      <c r="E147" s="109"/>
    </row>
    <row r="148" spans="1:5" ht="15" hidden="1" customHeight="1" x14ac:dyDescent="0.25">
      <c r="C148" s="109"/>
      <c r="D148" s="109"/>
      <c r="E148" s="109"/>
    </row>
    <row r="149" spans="1:5" ht="15" hidden="1" customHeight="1" x14ac:dyDescent="0.25">
      <c r="C149" s="109"/>
      <c r="D149" s="109"/>
      <c r="E149" s="109"/>
    </row>
    <row r="150" spans="1:5" ht="15" hidden="1" customHeight="1" x14ac:dyDescent="0.25">
      <c r="C150" s="109"/>
      <c r="D150" s="109"/>
      <c r="E150" s="109"/>
    </row>
    <row r="151" spans="1:5" ht="15" hidden="1" customHeight="1" x14ac:dyDescent="0.25">
      <c r="C151" s="109"/>
      <c r="D151" s="109"/>
      <c r="E151" s="109"/>
    </row>
    <row r="152" spans="1:5" ht="15" hidden="1" customHeight="1" x14ac:dyDescent="0.25">
      <c r="C152" s="109"/>
      <c r="D152" s="109"/>
      <c r="E152" s="109"/>
    </row>
    <row r="153" spans="1:5" ht="15" hidden="1" customHeight="1" x14ac:dyDescent="0.25">
      <c r="C153" s="109"/>
      <c r="D153" s="109"/>
      <c r="E153" s="109"/>
    </row>
    <row r="154" spans="1:5" ht="15" hidden="1" customHeight="1" x14ac:dyDescent="0.25">
      <c r="C154" s="109"/>
      <c r="D154" s="109"/>
      <c r="E154" s="109"/>
    </row>
    <row r="155" spans="1:5" ht="15" hidden="1" customHeight="1" x14ac:dyDescent="0.25">
      <c r="C155" s="109"/>
      <c r="D155" s="109"/>
      <c r="E155" s="109"/>
    </row>
    <row r="156" spans="1:5" ht="15" hidden="1" customHeight="1" x14ac:dyDescent="0.25">
      <c r="C156" s="109"/>
      <c r="D156" s="109"/>
      <c r="E156" s="109"/>
    </row>
    <row r="157" spans="1:5" ht="15" hidden="1" customHeight="1" x14ac:dyDescent="0.25">
      <c r="A157" s="131"/>
      <c r="B157" s="131"/>
      <c r="C157" s="109"/>
      <c r="D157" s="109"/>
      <c r="E157" s="109"/>
    </row>
    <row r="158" spans="1:5" ht="15" hidden="1" customHeight="1" x14ac:dyDescent="0.25">
      <c r="C158" s="109"/>
      <c r="D158" s="109"/>
      <c r="E158" s="109"/>
    </row>
    <row r="159" spans="1:5" ht="15" hidden="1" customHeight="1" x14ac:dyDescent="0.25">
      <c r="C159" s="109"/>
      <c r="D159" s="109"/>
      <c r="E159" s="109"/>
    </row>
    <row r="160" spans="1:5" ht="15" hidden="1" customHeight="1" x14ac:dyDescent="0.25">
      <c r="C160" s="109"/>
      <c r="D160" s="109"/>
      <c r="E160" s="109"/>
    </row>
    <row r="161" spans="1:5" ht="15" hidden="1" customHeight="1" x14ac:dyDescent="0.25">
      <c r="C161" s="109"/>
      <c r="D161" s="109"/>
      <c r="E161" s="109"/>
    </row>
    <row r="162" spans="1:5" ht="15" hidden="1" customHeight="1" x14ac:dyDescent="0.25">
      <c r="C162" s="109"/>
      <c r="D162" s="109"/>
      <c r="E162" s="109"/>
    </row>
    <row r="163" spans="1:5" ht="15" hidden="1" customHeight="1" x14ac:dyDescent="0.25">
      <c r="C163" s="109"/>
      <c r="D163" s="109"/>
      <c r="E163" s="109"/>
    </row>
    <row r="164" spans="1:5" ht="15" hidden="1" customHeight="1" x14ac:dyDescent="0.25">
      <c r="C164" s="109"/>
      <c r="D164" s="109"/>
      <c r="E164" s="109"/>
    </row>
    <row r="165" spans="1:5" ht="15" hidden="1" customHeight="1" x14ac:dyDescent="0.25">
      <c r="C165" s="109"/>
      <c r="D165" s="109"/>
      <c r="E165" s="109"/>
    </row>
    <row r="166" spans="1:5" ht="15" hidden="1" customHeight="1" x14ac:dyDescent="0.25">
      <c r="C166" s="109"/>
      <c r="D166" s="109"/>
      <c r="E166" s="109"/>
    </row>
    <row r="167" spans="1:5" ht="15" hidden="1" customHeight="1" x14ac:dyDescent="0.25">
      <c r="C167" s="109"/>
      <c r="D167" s="109"/>
      <c r="E167" s="109"/>
    </row>
    <row r="168" spans="1:5" ht="15" hidden="1" customHeight="1" x14ac:dyDescent="0.25">
      <c r="C168" s="109"/>
      <c r="D168" s="109"/>
      <c r="E168" s="109"/>
    </row>
    <row r="169" spans="1:5" ht="15" hidden="1" customHeight="1" x14ac:dyDescent="0.25">
      <c r="A169" s="131"/>
      <c r="B169" s="131"/>
      <c r="C169" s="109"/>
      <c r="D169" s="109"/>
      <c r="E169" s="109"/>
    </row>
    <row r="170" spans="1:5" ht="16.5" hidden="1" customHeight="1" x14ac:dyDescent="0.25">
      <c r="C170" s="109"/>
      <c r="D170" s="130"/>
      <c r="E170" s="130"/>
    </row>
    <row r="171" spans="1:5" ht="15" hidden="1" customHeight="1" x14ac:dyDescent="0.25">
      <c r="C171" s="109"/>
      <c r="D171" s="109"/>
      <c r="E171" s="109"/>
    </row>
    <row r="172" spans="1:5" ht="15" hidden="1" customHeight="1" x14ac:dyDescent="0.25">
      <c r="C172" s="109"/>
      <c r="D172" s="109"/>
      <c r="E172" s="109"/>
    </row>
    <row r="173" spans="1:5" ht="15" hidden="1" customHeight="1" x14ac:dyDescent="0.25">
      <c r="C173" s="109"/>
      <c r="D173" s="109"/>
      <c r="E173" s="109"/>
    </row>
    <row r="174" spans="1:5" ht="15" hidden="1" customHeight="1" x14ac:dyDescent="0.25">
      <c r="C174" s="109"/>
      <c r="D174" s="109"/>
      <c r="E174" s="109"/>
    </row>
    <row r="175" spans="1:5" ht="15" hidden="1" customHeight="1" x14ac:dyDescent="0.25">
      <c r="C175" s="109"/>
      <c r="D175" s="109"/>
      <c r="E175" s="109"/>
    </row>
    <row r="176" spans="1:5" ht="15" hidden="1" customHeight="1" x14ac:dyDescent="0.25">
      <c r="C176" s="109"/>
      <c r="D176" s="109"/>
      <c r="E176" s="109"/>
    </row>
    <row r="177" spans="1:5" ht="15" hidden="1" customHeight="1" x14ac:dyDescent="0.25">
      <c r="C177" s="109"/>
      <c r="D177" s="109"/>
      <c r="E177" s="109"/>
    </row>
    <row r="178" spans="1:5" ht="15" hidden="1" customHeight="1" x14ac:dyDescent="0.25">
      <c r="C178" s="109"/>
      <c r="D178" s="109"/>
      <c r="E178" s="109"/>
    </row>
    <row r="179" spans="1:5" ht="15" hidden="1" customHeight="1" x14ac:dyDescent="0.25">
      <c r="C179" s="109"/>
      <c r="D179" s="109"/>
      <c r="E179" s="109"/>
    </row>
    <row r="180" spans="1:5" ht="15" hidden="1" customHeight="1" x14ac:dyDescent="0.25">
      <c r="C180" s="109"/>
      <c r="D180" s="109"/>
      <c r="E180" s="109"/>
    </row>
    <row r="181" spans="1:5" ht="15" hidden="1" customHeight="1" x14ac:dyDescent="0.25">
      <c r="A181" s="132"/>
      <c r="B181" s="132"/>
      <c r="C181" s="109"/>
      <c r="D181" s="109"/>
      <c r="E181" s="109"/>
    </row>
    <row r="182" spans="1:5" ht="15" hidden="1" customHeight="1" x14ac:dyDescent="0.25">
      <c r="C182" s="109"/>
      <c r="D182" s="109"/>
      <c r="E182" s="109"/>
    </row>
    <row r="183" spans="1:5" ht="15" hidden="1" customHeight="1" x14ac:dyDescent="0.25">
      <c r="C183" s="109"/>
      <c r="D183" s="109"/>
      <c r="E183" s="109"/>
    </row>
    <row r="184" spans="1:5" ht="15" hidden="1" customHeight="1" x14ac:dyDescent="0.25">
      <c r="C184" s="109"/>
      <c r="D184" s="109"/>
      <c r="E184" s="109"/>
    </row>
    <row r="185" spans="1:5" ht="15" hidden="1" customHeight="1" x14ac:dyDescent="0.25">
      <c r="C185" s="109"/>
      <c r="D185" s="109"/>
      <c r="E185" s="109"/>
    </row>
    <row r="186" spans="1:5" ht="15" hidden="1" customHeight="1" x14ac:dyDescent="0.25">
      <c r="C186" s="109"/>
      <c r="D186" s="109"/>
      <c r="E186" s="109"/>
    </row>
    <row r="187" spans="1:5" ht="15" hidden="1" customHeight="1" x14ac:dyDescent="0.25">
      <c r="C187" s="109"/>
      <c r="D187" s="109"/>
      <c r="E187" s="109"/>
    </row>
    <row r="188" spans="1:5" ht="15" hidden="1" customHeight="1" x14ac:dyDescent="0.25">
      <c r="C188" s="109"/>
      <c r="D188" s="109"/>
      <c r="E188" s="109"/>
    </row>
    <row r="189" spans="1:5" ht="15" hidden="1" customHeight="1" x14ac:dyDescent="0.25">
      <c r="C189" s="109"/>
      <c r="D189" s="109"/>
      <c r="E189" s="109"/>
    </row>
    <row r="190" spans="1:5" ht="15" hidden="1" customHeight="1" x14ac:dyDescent="0.25">
      <c r="C190" s="109"/>
      <c r="D190" s="109"/>
      <c r="E190" s="109"/>
    </row>
    <row r="191" spans="1:5" ht="15" hidden="1" customHeight="1" x14ac:dyDescent="0.25">
      <c r="C191" s="109"/>
      <c r="D191" s="109"/>
      <c r="E191" s="109"/>
    </row>
    <row r="192" spans="1:5" ht="15" hidden="1" customHeight="1" x14ac:dyDescent="0.25">
      <c r="C192" s="109"/>
      <c r="D192" s="109"/>
      <c r="E192" s="109"/>
    </row>
    <row r="193" spans="1:5" ht="15" hidden="1" customHeight="1" x14ac:dyDescent="0.25">
      <c r="A193" s="132"/>
      <c r="B193" s="132"/>
      <c r="C193" s="109"/>
      <c r="D193" s="109"/>
      <c r="E193" s="109"/>
    </row>
    <row r="194" spans="1:5" ht="15" hidden="1" customHeight="1" x14ac:dyDescent="0.25">
      <c r="C194" s="109"/>
      <c r="D194" s="109"/>
      <c r="E194" s="109"/>
    </row>
    <row r="195" spans="1:5" ht="15" hidden="1" customHeight="1" x14ac:dyDescent="0.25">
      <c r="C195" s="109"/>
      <c r="D195" s="109"/>
      <c r="E195" s="109"/>
    </row>
    <row r="196" spans="1:5" ht="15" hidden="1" customHeight="1" x14ac:dyDescent="0.25">
      <c r="C196" s="109"/>
      <c r="D196" s="109"/>
      <c r="E196" s="109"/>
    </row>
    <row r="197" spans="1:5" ht="15" hidden="1" customHeight="1" x14ac:dyDescent="0.25">
      <c r="C197" s="109"/>
      <c r="D197" s="109"/>
      <c r="E197" s="109"/>
    </row>
    <row r="198" spans="1:5" ht="15" hidden="1" customHeight="1" x14ac:dyDescent="0.25">
      <c r="C198" s="109"/>
      <c r="D198" s="109"/>
      <c r="E198" s="109"/>
    </row>
    <row r="199" spans="1:5" ht="15" hidden="1" customHeight="1" x14ac:dyDescent="0.25">
      <c r="C199" s="109"/>
      <c r="D199" s="109"/>
      <c r="E199" s="109"/>
    </row>
    <row r="200" spans="1:5" ht="15" hidden="1" customHeight="1" x14ac:dyDescent="0.25">
      <c r="C200" s="109"/>
      <c r="D200" s="109"/>
      <c r="E200" s="109"/>
    </row>
    <row r="201" spans="1:5" ht="15" hidden="1" customHeight="1" x14ac:dyDescent="0.25">
      <c r="C201" s="109"/>
      <c r="D201" s="109"/>
      <c r="E201" s="109"/>
    </row>
    <row r="202" spans="1:5" ht="15" hidden="1" customHeight="1" x14ac:dyDescent="0.25">
      <c r="C202" s="109"/>
      <c r="D202" s="109"/>
      <c r="E202" s="109"/>
    </row>
    <row r="203" spans="1:5" ht="15" hidden="1" customHeight="1" x14ac:dyDescent="0.25">
      <c r="C203" s="109"/>
      <c r="D203" s="109"/>
      <c r="E203" s="109"/>
    </row>
    <row r="204" spans="1:5" ht="15" hidden="1" customHeight="1" x14ac:dyDescent="0.25">
      <c r="C204" s="109"/>
      <c r="D204" s="109"/>
      <c r="E204" s="109"/>
    </row>
    <row r="205" spans="1:5" ht="15" hidden="1" customHeight="1" x14ac:dyDescent="0.25">
      <c r="C205" s="109"/>
      <c r="D205" s="109"/>
      <c r="E205" s="109"/>
    </row>
    <row r="206" spans="1:5" ht="15" hidden="1" customHeight="1" x14ac:dyDescent="0.25">
      <c r="C206" s="109"/>
      <c r="D206" s="109"/>
      <c r="E206" s="109"/>
    </row>
  </sheetData>
  <sheetProtection algorithmName="SHA-512" hashValue="KAJil0KRZQua9Rp0jkKCbgVEcc02bu2rOpeMAFWd8jr0ZTr616H3CG4B1ZZqOz/1qjSNtBOqW7nP5qw+CHdEQg==" saltValue="JzPKq0GTXlrnHfaztbEGXg==" spinCount="100000" sheet="1" objects="1" scenarios="1"/>
  <mergeCells count="30">
    <mergeCell ref="J9:J10"/>
    <mergeCell ref="A2:J2"/>
    <mergeCell ref="A3:B3"/>
    <mergeCell ref="E3:F3"/>
    <mergeCell ref="A71:B71"/>
    <mergeCell ref="A23:B23"/>
    <mergeCell ref="A35:B35"/>
    <mergeCell ref="A47:B47"/>
    <mergeCell ref="A59:B59"/>
    <mergeCell ref="A7:B7"/>
    <mergeCell ref="E7:F7"/>
    <mergeCell ref="A11:B11"/>
    <mergeCell ref="E11:F11"/>
    <mergeCell ref="E15:F15"/>
    <mergeCell ref="E19:F19"/>
    <mergeCell ref="I16:R16"/>
    <mergeCell ref="A181:B181"/>
    <mergeCell ref="A193:B193"/>
    <mergeCell ref="A132:B132"/>
    <mergeCell ref="A83:B83"/>
    <mergeCell ref="A84:B84"/>
    <mergeCell ref="A96:B96"/>
    <mergeCell ref="A108:B108"/>
    <mergeCell ref="A120:B120"/>
    <mergeCell ref="I18:I22"/>
    <mergeCell ref="I12:R13"/>
    <mergeCell ref="D170:E170"/>
    <mergeCell ref="A145:B145"/>
    <mergeCell ref="A157:B157"/>
    <mergeCell ref="A169:B169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N204"/>
  <sheetViews>
    <sheetView showGridLines="0" showRowColHeaders="0" zoomScaleNormal="100" workbookViewId="0">
      <selection activeCell="B16" sqref="B16"/>
    </sheetView>
  </sheetViews>
  <sheetFormatPr defaultColWidth="0" defaultRowHeight="12" zeroHeight="1" x14ac:dyDescent="0.2"/>
  <cols>
    <col min="1" max="1" width="37.140625" style="48" bestFit="1" customWidth="1"/>
    <col min="2" max="3" width="11.42578125" style="49" customWidth="1"/>
    <col min="4" max="4" width="11.85546875" style="48" customWidth="1"/>
    <col min="5" max="5" width="11.5703125" style="50" customWidth="1"/>
    <col min="6" max="10" width="11.5703125" style="26" hidden="1" customWidth="1"/>
    <col min="11" max="11" width="11.5703125" style="11" hidden="1" customWidth="1"/>
    <col min="12" max="12" width="11.5703125" style="9" hidden="1" customWidth="1"/>
    <col min="13" max="13" width="11.5703125" style="11" hidden="1" customWidth="1"/>
    <col min="14" max="14" width="11.5703125" style="9" hidden="1" customWidth="1"/>
    <col min="15" max="16384" width="11.5703125" style="10" hidden="1"/>
  </cols>
  <sheetData>
    <row r="1" spans="1:10" x14ac:dyDescent="0.2">
      <c r="A1" s="8"/>
      <c r="B1" s="9"/>
      <c r="C1" s="9"/>
      <c r="D1" s="8"/>
      <c r="E1" s="10"/>
      <c r="F1" s="10"/>
      <c r="G1" s="10"/>
      <c r="H1" s="10"/>
      <c r="I1" s="10"/>
      <c r="J1" s="10"/>
    </row>
    <row r="2" spans="1:10" x14ac:dyDescent="0.2">
      <c r="A2" s="8"/>
      <c r="B2" s="9"/>
      <c r="C2" s="9"/>
      <c r="D2" s="8"/>
      <c r="E2" s="10"/>
      <c r="F2" s="10"/>
      <c r="G2" s="10"/>
      <c r="H2" s="10"/>
      <c r="I2" s="10"/>
      <c r="J2" s="10"/>
    </row>
    <row r="3" spans="1:10" x14ac:dyDescent="0.2">
      <c r="A3" s="8"/>
      <c r="B3" s="9"/>
      <c r="C3" s="9"/>
      <c r="D3" s="8"/>
      <c r="E3" s="10"/>
      <c r="F3" s="10"/>
      <c r="G3" s="10"/>
      <c r="H3" s="10"/>
      <c r="I3" s="10"/>
      <c r="J3" s="10"/>
    </row>
    <row r="4" spans="1:10" ht="26.25" customHeight="1" x14ac:dyDescent="0.2">
      <c r="A4" s="8"/>
      <c r="B4" s="9"/>
      <c r="C4" s="9"/>
      <c r="D4" s="8"/>
      <c r="E4" s="10"/>
      <c r="F4" s="10"/>
      <c r="G4" s="10"/>
      <c r="H4" s="10"/>
      <c r="I4" s="10"/>
      <c r="J4" s="10"/>
    </row>
    <row r="5" spans="1:10" ht="15.75" customHeight="1" x14ac:dyDescent="0.25">
      <c r="A5" s="13" t="s">
        <v>50</v>
      </c>
      <c r="B5" s="14" t="s">
        <v>1</v>
      </c>
      <c r="C5" s="15"/>
      <c r="D5" s="16"/>
      <c r="E5" s="17"/>
      <c r="F5" s="10"/>
      <c r="G5" s="10"/>
      <c r="H5" s="10"/>
      <c r="I5" s="10"/>
      <c r="J5" s="10"/>
    </row>
    <row r="6" spans="1:10" ht="13.5" x14ac:dyDescent="0.25">
      <c r="A6" s="21" t="s">
        <v>22</v>
      </c>
      <c r="B6" s="22">
        <v>1</v>
      </c>
      <c r="C6" s="23"/>
      <c r="D6" s="24"/>
      <c r="E6" s="25"/>
    </row>
    <row r="7" spans="1:10" ht="14.25" x14ac:dyDescent="0.25">
      <c r="A7" s="24"/>
      <c r="B7" s="23"/>
      <c r="C7" s="27" t="s">
        <v>2</v>
      </c>
      <c r="D7" s="28" t="s">
        <v>85</v>
      </c>
      <c r="E7" s="25"/>
    </row>
    <row r="8" spans="1:10" ht="13.5" x14ac:dyDescent="0.25">
      <c r="A8" s="21" t="s">
        <v>94</v>
      </c>
      <c r="B8" s="22">
        <v>0</v>
      </c>
      <c r="C8" s="142">
        <v>0</v>
      </c>
      <c r="D8" s="142">
        <v>0</v>
      </c>
      <c r="E8" s="25"/>
    </row>
    <row r="9" spans="1:10" ht="13.5" x14ac:dyDescent="0.25">
      <c r="A9" s="29" t="s">
        <v>11</v>
      </c>
      <c r="B9" s="30" t="s">
        <v>9</v>
      </c>
      <c r="C9" s="142"/>
      <c r="D9" s="142"/>
      <c r="E9" s="25"/>
    </row>
    <row r="10" spans="1:10" ht="13.5" x14ac:dyDescent="0.25">
      <c r="A10" s="29" t="s">
        <v>80</v>
      </c>
      <c r="B10" s="52">
        <f>VLOOKUP(B9,M109:N1117,2,0)</f>
        <v>0.08</v>
      </c>
      <c r="C10" s="143"/>
      <c r="D10" s="143"/>
      <c r="E10" s="25"/>
    </row>
    <row r="11" spans="1:10" ht="13.5" x14ac:dyDescent="0.25">
      <c r="A11" s="21" t="s">
        <v>92</v>
      </c>
      <c r="B11" s="22">
        <v>0</v>
      </c>
      <c r="C11" s="22">
        <v>0</v>
      </c>
      <c r="D11" s="24"/>
      <c r="E11" s="25"/>
    </row>
    <row r="12" spans="1:10" ht="13.5" x14ac:dyDescent="0.25">
      <c r="A12" s="31" t="s">
        <v>93</v>
      </c>
      <c r="B12" s="30">
        <v>0</v>
      </c>
      <c r="C12" s="30">
        <v>0</v>
      </c>
      <c r="D12" s="24"/>
      <c r="E12" s="25"/>
    </row>
    <row r="13" spans="1:10" ht="13.5" x14ac:dyDescent="0.25">
      <c r="A13" s="31" t="s">
        <v>23</v>
      </c>
      <c r="B13" s="30">
        <v>0</v>
      </c>
      <c r="C13" s="30">
        <v>0</v>
      </c>
      <c r="D13" s="24"/>
      <c r="E13" s="25"/>
    </row>
    <row r="14" spans="1:10" ht="13.5" x14ac:dyDescent="0.25">
      <c r="A14" s="31" t="s">
        <v>24</v>
      </c>
      <c r="B14" s="30">
        <v>0</v>
      </c>
      <c r="C14" s="30">
        <v>0</v>
      </c>
      <c r="D14" s="24"/>
      <c r="E14" s="25"/>
    </row>
    <row r="15" spans="1:10" ht="13.5" x14ac:dyDescent="0.25">
      <c r="A15" s="31" t="s">
        <v>25</v>
      </c>
      <c r="B15" s="30">
        <v>0</v>
      </c>
      <c r="C15" s="142">
        <v>0</v>
      </c>
      <c r="D15" s="142">
        <v>0</v>
      </c>
      <c r="E15" s="25"/>
    </row>
    <row r="16" spans="1:10" ht="13.5" x14ac:dyDescent="0.25">
      <c r="A16" s="29" t="s">
        <v>11</v>
      </c>
      <c r="B16" s="30" t="s">
        <v>9</v>
      </c>
      <c r="C16" s="142"/>
      <c r="D16" s="142"/>
      <c r="E16" s="25"/>
    </row>
    <row r="17" spans="1:10" ht="13.5" x14ac:dyDescent="0.25">
      <c r="A17" s="29" t="s">
        <v>80</v>
      </c>
      <c r="B17" s="52">
        <f>VLOOKUP(B16,M109:N118,2,0)</f>
        <v>0.08</v>
      </c>
      <c r="C17" s="143"/>
      <c r="D17" s="143"/>
      <c r="E17" s="25"/>
    </row>
    <row r="18" spans="1:10" ht="13.5" x14ac:dyDescent="0.25">
      <c r="A18" s="31" t="s">
        <v>26</v>
      </c>
      <c r="B18" s="30">
        <v>0</v>
      </c>
      <c r="C18" s="30">
        <v>0</v>
      </c>
      <c r="D18" s="24"/>
      <c r="E18" s="25"/>
    </row>
    <row r="19" spans="1:10" ht="13.5" x14ac:dyDescent="0.25">
      <c r="A19" s="31" t="s">
        <v>88</v>
      </c>
      <c r="B19" s="30">
        <v>0</v>
      </c>
      <c r="C19" s="30">
        <v>0</v>
      </c>
      <c r="D19" s="24"/>
      <c r="E19" s="25"/>
    </row>
    <row r="20" spans="1:10" ht="13.5" x14ac:dyDescent="0.25">
      <c r="A20" s="31" t="s">
        <v>90</v>
      </c>
      <c r="B20" s="30">
        <v>0</v>
      </c>
      <c r="C20" s="30">
        <v>0</v>
      </c>
      <c r="D20" s="24"/>
      <c r="E20" s="25"/>
    </row>
    <row r="21" spans="1:10" ht="13.5" x14ac:dyDescent="0.25">
      <c r="A21" s="31" t="s">
        <v>91</v>
      </c>
      <c r="B21" s="30">
        <v>0</v>
      </c>
      <c r="C21" s="30">
        <v>0</v>
      </c>
      <c r="D21" s="24"/>
      <c r="E21" s="25"/>
    </row>
    <row r="22" spans="1:10" ht="13.5" x14ac:dyDescent="0.25">
      <c r="A22" s="31" t="s">
        <v>27</v>
      </c>
      <c r="B22" s="30">
        <v>0</v>
      </c>
      <c r="C22" s="30">
        <v>0</v>
      </c>
      <c r="D22" s="24"/>
      <c r="E22" s="25"/>
    </row>
    <row r="23" spans="1:10" ht="13.5" x14ac:dyDescent="0.25">
      <c r="A23" s="31" t="s">
        <v>89</v>
      </c>
      <c r="B23" s="30">
        <v>0</v>
      </c>
      <c r="C23" s="30">
        <v>0</v>
      </c>
      <c r="D23" s="24"/>
      <c r="E23" s="25"/>
    </row>
    <row r="24" spans="1:10" ht="13.5" x14ac:dyDescent="0.25">
      <c r="A24" s="24"/>
      <c r="B24" s="23"/>
      <c r="C24" s="23"/>
      <c r="D24" s="24"/>
      <c r="E24" s="25"/>
    </row>
    <row r="25" spans="1:10" ht="16.5" x14ac:dyDescent="0.2">
      <c r="A25" s="140" t="s">
        <v>83</v>
      </c>
      <c r="B25" s="140"/>
      <c r="C25" s="140"/>
      <c r="D25" s="140"/>
      <c r="E25" s="140"/>
      <c r="F25" s="140"/>
      <c r="G25" s="140"/>
      <c r="H25" s="140"/>
      <c r="I25" s="140"/>
      <c r="J25" s="140"/>
    </row>
    <row r="26" spans="1:10" ht="13.5" x14ac:dyDescent="0.25">
      <c r="A26" s="21" t="s">
        <v>95</v>
      </c>
      <c r="B26" s="32">
        <v>0</v>
      </c>
      <c r="C26" s="23"/>
      <c r="D26" s="24"/>
      <c r="E26" s="25"/>
    </row>
    <row r="27" spans="1:10" ht="13.5" x14ac:dyDescent="0.25">
      <c r="A27" s="31" t="s">
        <v>96</v>
      </c>
      <c r="B27" s="33">
        <v>0</v>
      </c>
      <c r="C27" s="23"/>
      <c r="D27" s="24"/>
      <c r="E27" s="25"/>
    </row>
    <row r="28" spans="1:10" ht="13.5" x14ac:dyDescent="0.25">
      <c r="A28" s="21" t="s">
        <v>97</v>
      </c>
      <c r="B28" s="32">
        <v>0</v>
      </c>
      <c r="C28" s="23"/>
      <c r="D28" s="24"/>
      <c r="E28" s="25"/>
    </row>
    <row r="29" spans="1:10" ht="13.5" x14ac:dyDescent="0.25">
      <c r="A29" s="31" t="s">
        <v>98</v>
      </c>
      <c r="B29" s="33">
        <v>0</v>
      </c>
      <c r="C29" s="23"/>
      <c r="D29" s="24"/>
      <c r="E29" s="25"/>
    </row>
    <row r="30" spans="1:10" ht="13.5" x14ac:dyDescent="0.25">
      <c r="A30" s="31" t="s">
        <v>99</v>
      </c>
      <c r="B30" s="33">
        <v>0</v>
      </c>
      <c r="C30" s="23"/>
      <c r="D30" s="24"/>
      <c r="E30" s="25"/>
    </row>
    <row r="31" spans="1:10" ht="13.5" x14ac:dyDescent="0.25">
      <c r="A31" s="31" t="s">
        <v>100</v>
      </c>
      <c r="B31" s="33">
        <v>0</v>
      </c>
      <c r="C31" s="23"/>
      <c r="D31" s="24"/>
      <c r="E31" s="25"/>
    </row>
    <row r="32" spans="1:10" ht="13.5" x14ac:dyDescent="0.25">
      <c r="A32" s="24"/>
      <c r="B32" s="34"/>
      <c r="C32" s="23"/>
      <c r="D32" s="24"/>
      <c r="E32" s="25"/>
    </row>
    <row r="33" spans="1:14" ht="16.5" x14ac:dyDescent="0.2">
      <c r="A33" s="140" t="s">
        <v>84</v>
      </c>
      <c r="B33" s="140"/>
      <c r="C33" s="140"/>
      <c r="D33" s="140"/>
      <c r="E33" s="140"/>
      <c r="F33" s="140"/>
      <c r="G33" s="140"/>
      <c r="H33" s="140"/>
      <c r="I33" s="140"/>
      <c r="J33" s="140"/>
    </row>
    <row r="34" spans="1:14" ht="13.5" x14ac:dyDescent="0.25">
      <c r="A34" s="21" t="s">
        <v>102</v>
      </c>
      <c r="B34" s="35">
        <v>0</v>
      </c>
      <c r="C34" s="23"/>
      <c r="D34" s="24"/>
      <c r="E34" s="25"/>
    </row>
    <row r="35" spans="1:14" ht="13.5" x14ac:dyDescent="0.25">
      <c r="A35" s="31" t="s">
        <v>103</v>
      </c>
      <c r="B35" s="36">
        <v>0</v>
      </c>
      <c r="C35" s="23"/>
      <c r="D35" s="24"/>
      <c r="E35" s="25"/>
    </row>
    <row r="36" spans="1:14" ht="13.5" x14ac:dyDescent="0.25">
      <c r="A36" s="31" t="s">
        <v>104</v>
      </c>
      <c r="B36" s="36">
        <v>0</v>
      </c>
      <c r="C36" s="23"/>
      <c r="D36" s="24"/>
      <c r="E36" s="25"/>
    </row>
    <row r="37" spans="1:14" ht="13.5" x14ac:dyDescent="0.25">
      <c r="A37" s="31" t="s">
        <v>105</v>
      </c>
      <c r="B37" s="36">
        <v>0</v>
      </c>
      <c r="C37" s="23"/>
      <c r="D37" s="24"/>
      <c r="E37" s="25"/>
    </row>
    <row r="38" spans="1:14" ht="13.5" x14ac:dyDescent="0.25">
      <c r="A38" s="21" t="s">
        <v>106</v>
      </c>
      <c r="B38" s="35">
        <v>0</v>
      </c>
      <c r="C38" s="23"/>
      <c r="D38" s="24"/>
      <c r="E38" s="25"/>
    </row>
    <row r="39" spans="1:14" ht="13.5" x14ac:dyDescent="0.25">
      <c r="A39" s="21" t="s">
        <v>107</v>
      </c>
      <c r="B39" s="35">
        <v>0</v>
      </c>
      <c r="C39" s="23"/>
      <c r="D39" s="24"/>
      <c r="E39" s="25"/>
    </row>
    <row r="40" spans="1:14" ht="13.5" x14ac:dyDescent="0.25">
      <c r="A40" s="24"/>
      <c r="B40" s="23"/>
      <c r="C40" s="23"/>
      <c r="D40" s="24"/>
      <c r="E40" s="25"/>
    </row>
    <row r="41" spans="1:14" s="18" customFormat="1" ht="17.25" customHeight="1" x14ac:dyDescent="0.2">
      <c r="A41" s="141" t="s">
        <v>86</v>
      </c>
      <c r="B41" s="141"/>
      <c r="C41" s="141"/>
      <c r="D41" s="141"/>
      <c r="E41" s="141"/>
      <c r="F41" s="37"/>
      <c r="G41" s="37"/>
      <c r="H41" s="37"/>
      <c r="I41" s="37"/>
      <c r="J41" s="37"/>
      <c r="K41" s="19"/>
      <c r="L41" s="20"/>
      <c r="M41" s="19"/>
      <c r="N41" s="20"/>
    </row>
    <row r="42" spans="1:14" ht="13.5" x14ac:dyDescent="0.25">
      <c r="A42" s="38" t="s">
        <v>28</v>
      </c>
      <c r="B42" s="32">
        <v>4000</v>
      </c>
      <c r="C42" s="23"/>
      <c r="D42" s="24"/>
      <c r="E42" s="25"/>
    </row>
    <row r="43" spans="1:14" ht="13.5" x14ac:dyDescent="0.25">
      <c r="A43" s="31" t="s">
        <v>34</v>
      </c>
      <c r="B43" s="33">
        <v>0</v>
      </c>
      <c r="C43" s="23"/>
      <c r="D43" s="24"/>
      <c r="E43" s="25"/>
    </row>
    <row r="44" spans="1:14" ht="13.5" x14ac:dyDescent="0.25">
      <c r="A44" s="31" t="s">
        <v>29</v>
      </c>
      <c r="B44" s="39">
        <v>1</v>
      </c>
      <c r="C44" s="23"/>
      <c r="D44" s="24"/>
      <c r="E44" s="25"/>
    </row>
    <row r="45" spans="1:14" ht="13.5" x14ac:dyDescent="0.25">
      <c r="A45" s="31" t="s">
        <v>35</v>
      </c>
      <c r="B45" s="33">
        <v>0</v>
      </c>
      <c r="C45" s="23"/>
      <c r="D45" s="24"/>
      <c r="E45" s="25"/>
    </row>
    <row r="46" spans="1:14" ht="13.5" x14ac:dyDescent="0.25">
      <c r="A46" s="31" t="s">
        <v>30</v>
      </c>
      <c r="B46" s="39">
        <v>1</v>
      </c>
      <c r="C46" s="23"/>
      <c r="D46" s="24"/>
      <c r="E46" s="25"/>
    </row>
    <row r="47" spans="1:14" ht="13.5" x14ac:dyDescent="0.25">
      <c r="A47" s="31" t="s">
        <v>36</v>
      </c>
      <c r="B47" s="33"/>
      <c r="C47" s="23"/>
      <c r="D47" s="24"/>
      <c r="E47" s="25"/>
    </row>
    <row r="48" spans="1:14" ht="13.5" x14ac:dyDescent="0.25">
      <c r="A48" s="31" t="s">
        <v>31</v>
      </c>
      <c r="B48" s="39">
        <v>1</v>
      </c>
      <c r="C48" s="23"/>
      <c r="D48" s="24"/>
      <c r="E48" s="25"/>
    </row>
    <row r="49" spans="1:10" ht="13.5" x14ac:dyDescent="0.25">
      <c r="A49" s="31" t="s">
        <v>37</v>
      </c>
      <c r="B49" s="33"/>
      <c r="C49" s="23"/>
      <c r="D49" s="24"/>
      <c r="E49" s="25"/>
    </row>
    <row r="50" spans="1:10" ht="13.5" x14ac:dyDescent="0.25">
      <c r="A50" s="31" t="s">
        <v>32</v>
      </c>
      <c r="B50" s="39">
        <v>1</v>
      </c>
      <c r="C50" s="23"/>
      <c r="D50" s="24"/>
      <c r="E50" s="25"/>
    </row>
    <row r="51" spans="1:10" ht="13.5" x14ac:dyDescent="0.25">
      <c r="A51" s="40" t="s">
        <v>38</v>
      </c>
      <c r="B51" s="33"/>
      <c r="C51" s="23"/>
      <c r="D51" s="24"/>
      <c r="E51" s="25"/>
    </row>
    <row r="52" spans="1:10" ht="13.5" x14ac:dyDescent="0.25">
      <c r="A52" s="31" t="s">
        <v>33</v>
      </c>
      <c r="B52" s="39">
        <v>1</v>
      </c>
      <c r="C52" s="23"/>
      <c r="D52" s="24"/>
      <c r="E52" s="25"/>
    </row>
    <row r="53" spans="1:10" ht="13.5" x14ac:dyDescent="0.25">
      <c r="A53" s="41" t="s">
        <v>87</v>
      </c>
      <c r="B53" s="53">
        <f>B43+B45+B47+B49+B51</f>
        <v>0</v>
      </c>
      <c r="C53" s="54">
        <f>B42-B53</f>
        <v>4000</v>
      </c>
      <c r="D53" s="42" t="s">
        <v>40</v>
      </c>
      <c r="E53" s="43"/>
    </row>
    <row r="54" spans="1:10" ht="13.5" x14ac:dyDescent="0.25">
      <c r="A54" s="44"/>
      <c r="B54" s="34"/>
      <c r="C54" s="23"/>
      <c r="D54" s="45"/>
      <c r="E54" s="25"/>
    </row>
    <row r="55" spans="1:10" ht="16.5" x14ac:dyDescent="0.2">
      <c r="A55" s="140" t="s">
        <v>81</v>
      </c>
      <c r="B55" s="140"/>
      <c r="C55" s="140"/>
      <c r="D55" s="140"/>
      <c r="E55" s="140"/>
      <c r="F55" s="140"/>
      <c r="G55" s="140"/>
      <c r="H55" s="140"/>
      <c r="I55" s="140"/>
      <c r="J55" s="140"/>
    </row>
    <row r="56" spans="1:10" ht="13.5" x14ac:dyDescent="0.25">
      <c r="A56" s="21" t="s">
        <v>101</v>
      </c>
      <c r="B56" s="32">
        <v>0</v>
      </c>
      <c r="C56" s="23"/>
      <c r="D56" s="24"/>
      <c r="E56" s="25"/>
      <c r="F56" s="46"/>
      <c r="G56" s="46"/>
      <c r="H56" s="46"/>
      <c r="I56" s="46"/>
      <c r="J56" s="46"/>
    </row>
    <row r="57" spans="1:10" ht="13.5" x14ac:dyDescent="0.25">
      <c r="A57" s="31" t="s">
        <v>108</v>
      </c>
      <c r="B57" s="33">
        <v>0</v>
      </c>
      <c r="C57" s="23"/>
      <c r="D57" s="24"/>
      <c r="E57" s="25"/>
    </row>
    <row r="58" spans="1:10" ht="13.5" x14ac:dyDescent="0.25">
      <c r="A58" s="31" t="s">
        <v>109</v>
      </c>
      <c r="B58" s="33">
        <v>0</v>
      </c>
      <c r="C58" s="23"/>
      <c r="D58" s="24"/>
      <c r="E58" s="25"/>
    </row>
    <row r="59" spans="1:10" ht="13.5" x14ac:dyDescent="0.25">
      <c r="A59" s="31" t="s">
        <v>110</v>
      </c>
      <c r="B59" s="33">
        <v>0</v>
      </c>
      <c r="C59" s="23"/>
      <c r="D59" s="24"/>
      <c r="E59" s="25"/>
    </row>
    <row r="60" spans="1:10" ht="13.5" x14ac:dyDescent="0.25">
      <c r="A60" s="31" t="s">
        <v>111</v>
      </c>
      <c r="B60" s="33">
        <v>0</v>
      </c>
      <c r="C60" s="23"/>
      <c r="D60" s="24"/>
      <c r="E60" s="25"/>
    </row>
    <row r="61" spans="1:10" ht="13.5" x14ac:dyDescent="0.25">
      <c r="A61" s="31" t="s">
        <v>112</v>
      </c>
      <c r="B61" s="33">
        <v>0</v>
      </c>
      <c r="C61" s="23"/>
      <c r="D61" s="24"/>
      <c r="E61" s="25"/>
    </row>
    <row r="62" spans="1:10" ht="13.5" x14ac:dyDescent="0.25">
      <c r="A62" s="24"/>
      <c r="B62" s="47"/>
      <c r="C62" s="23"/>
      <c r="D62" s="24"/>
      <c r="E62" s="25"/>
    </row>
    <row r="63" spans="1:10" ht="16.5" x14ac:dyDescent="0.2">
      <c r="A63" s="139" t="s">
        <v>82</v>
      </c>
      <c r="B63" s="139"/>
      <c r="C63" s="139"/>
      <c r="D63" s="139"/>
      <c r="E63" s="139"/>
    </row>
    <row r="64" spans="1:10" ht="13.5" x14ac:dyDescent="0.25">
      <c r="A64" s="21" t="s">
        <v>39</v>
      </c>
      <c r="B64" s="22">
        <v>0.8</v>
      </c>
      <c r="C64" s="23"/>
      <c r="D64" s="24"/>
      <c r="E64" s="25"/>
    </row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spans="10:14" hidden="1" x14ac:dyDescent="0.2"/>
    <row r="98" spans="10:14" hidden="1" x14ac:dyDescent="0.2"/>
    <row r="99" spans="10:14" hidden="1" x14ac:dyDescent="0.2"/>
    <row r="100" spans="10:14" hidden="1" x14ac:dyDescent="0.2"/>
    <row r="101" spans="10:14" hidden="1" x14ac:dyDescent="0.2"/>
    <row r="102" spans="10:14" hidden="1" x14ac:dyDescent="0.2"/>
    <row r="103" spans="10:14" hidden="1" x14ac:dyDescent="0.2"/>
    <row r="104" spans="10:14" hidden="1" x14ac:dyDescent="0.2"/>
    <row r="105" spans="10:14" hidden="1" x14ac:dyDescent="0.2"/>
    <row r="106" spans="10:14" hidden="1" x14ac:dyDescent="0.2"/>
    <row r="107" spans="10:14" hidden="1" x14ac:dyDescent="0.2"/>
    <row r="108" spans="10:14" hidden="1" x14ac:dyDescent="0.2">
      <c r="J108" s="26" t="s">
        <v>3</v>
      </c>
      <c r="K108" s="12" t="s">
        <v>4</v>
      </c>
      <c r="L108" s="9" t="s">
        <v>5</v>
      </c>
      <c r="M108" s="11" t="s">
        <v>6</v>
      </c>
      <c r="N108" s="9" t="s">
        <v>10</v>
      </c>
    </row>
    <row r="109" spans="10:14" hidden="1" x14ac:dyDescent="0.2">
      <c r="J109" s="51">
        <v>3500</v>
      </c>
      <c r="K109" s="12">
        <v>1</v>
      </c>
      <c r="L109" s="9">
        <v>1</v>
      </c>
      <c r="M109" s="11" t="s">
        <v>18</v>
      </c>
      <c r="N109" s="9">
        <v>0.1</v>
      </c>
    </row>
    <row r="110" spans="10:14" hidden="1" x14ac:dyDescent="0.2">
      <c r="J110" s="51">
        <v>3550</v>
      </c>
      <c r="K110" s="12">
        <v>0.95</v>
      </c>
      <c r="L110" s="9">
        <v>0.99</v>
      </c>
      <c r="M110" s="11" t="s">
        <v>7</v>
      </c>
      <c r="N110" s="9">
        <v>7.0000000000000007E-2</v>
      </c>
    </row>
    <row r="111" spans="10:14" hidden="1" x14ac:dyDescent="0.2">
      <c r="J111" s="51">
        <v>3600</v>
      </c>
      <c r="K111" s="12">
        <v>0.9</v>
      </c>
      <c r="L111" s="9">
        <v>0.98</v>
      </c>
      <c r="M111" s="11" t="s">
        <v>8</v>
      </c>
      <c r="N111" s="9">
        <v>7.0000000000000007E-2</v>
      </c>
    </row>
    <row r="112" spans="10:14" hidden="1" x14ac:dyDescent="0.2">
      <c r="J112" s="51">
        <v>3650</v>
      </c>
      <c r="K112" s="12">
        <v>0.85</v>
      </c>
      <c r="L112" s="9">
        <v>0.97</v>
      </c>
      <c r="M112" s="11" t="s">
        <v>9</v>
      </c>
      <c r="N112" s="9">
        <v>0.08</v>
      </c>
    </row>
    <row r="113" spans="10:14" hidden="1" x14ac:dyDescent="0.2">
      <c r="J113" s="51">
        <v>3700</v>
      </c>
      <c r="K113" s="12">
        <v>0.8</v>
      </c>
      <c r="L113" s="9">
        <v>0.96</v>
      </c>
      <c r="M113" s="11" t="s">
        <v>12</v>
      </c>
      <c r="N113" s="9">
        <v>0.1</v>
      </c>
    </row>
    <row r="114" spans="10:14" hidden="1" x14ac:dyDescent="0.2">
      <c r="J114" s="51">
        <v>3750</v>
      </c>
      <c r="K114" s="12">
        <v>0.75</v>
      </c>
      <c r="L114" s="9">
        <v>0.95</v>
      </c>
      <c r="M114" s="11" t="s">
        <v>13</v>
      </c>
      <c r="N114" s="9">
        <v>7.0000000000000007E-2</v>
      </c>
    </row>
    <row r="115" spans="10:14" hidden="1" x14ac:dyDescent="0.2">
      <c r="J115" s="51">
        <v>3800</v>
      </c>
      <c r="K115" s="12">
        <v>0.7</v>
      </c>
      <c r="L115" s="9">
        <v>0.94</v>
      </c>
      <c r="M115" s="11" t="s">
        <v>14</v>
      </c>
      <c r="N115" s="9">
        <v>0.1</v>
      </c>
    </row>
    <row r="116" spans="10:14" hidden="1" x14ac:dyDescent="0.2">
      <c r="J116" s="51">
        <v>3850</v>
      </c>
      <c r="K116" s="12">
        <v>0.65</v>
      </c>
      <c r="L116" s="9">
        <v>0.92999999999999994</v>
      </c>
      <c r="M116" s="11" t="s">
        <v>15</v>
      </c>
      <c r="N116" s="9">
        <v>7.0000000000000007E-2</v>
      </c>
    </row>
    <row r="117" spans="10:14" hidden="1" x14ac:dyDescent="0.2">
      <c r="J117" s="51">
        <v>3900</v>
      </c>
      <c r="K117" s="12">
        <v>0.6</v>
      </c>
      <c r="L117" s="9">
        <v>0.92</v>
      </c>
      <c r="M117" s="11" t="s">
        <v>16</v>
      </c>
      <c r="N117" s="9">
        <v>7.0000000000000007E-2</v>
      </c>
    </row>
    <row r="118" spans="10:14" hidden="1" x14ac:dyDescent="0.2">
      <c r="J118" s="51">
        <v>3950</v>
      </c>
      <c r="K118" s="12">
        <v>0.55000000000000004</v>
      </c>
      <c r="L118" s="9">
        <v>0.91</v>
      </c>
      <c r="M118" s="11" t="s">
        <v>17</v>
      </c>
      <c r="N118" s="9">
        <v>0.08</v>
      </c>
    </row>
    <row r="119" spans="10:14" hidden="1" x14ac:dyDescent="0.2">
      <c r="J119" s="51">
        <v>4000</v>
      </c>
      <c r="K119" s="12">
        <v>0.5</v>
      </c>
      <c r="L119" s="9">
        <v>0.9</v>
      </c>
    </row>
    <row r="120" spans="10:14" hidden="1" x14ac:dyDescent="0.2">
      <c r="J120" s="51">
        <v>4150</v>
      </c>
      <c r="K120" s="12">
        <v>0.45</v>
      </c>
      <c r="L120" s="9">
        <v>0.89</v>
      </c>
    </row>
    <row r="121" spans="10:14" hidden="1" x14ac:dyDescent="0.2">
      <c r="J121" s="51">
        <v>4200</v>
      </c>
      <c r="K121" s="12">
        <v>0.4</v>
      </c>
      <c r="L121" s="9">
        <v>0.88</v>
      </c>
    </row>
    <row r="122" spans="10:14" hidden="1" x14ac:dyDescent="0.2">
      <c r="J122" s="51">
        <v>4250</v>
      </c>
      <c r="K122" s="12">
        <v>0.35</v>
      </c>
      <c r="L122" s="9">
        <v>0.87</v>
      </c>
    </row>
    <row r="123" spans="10:14" hidden="1" x14ac:dyDescent="0.2">
      <c r="J123" s="51">
        <v>4300</v>
      </c>
      <c r="K123" s="12">
        <v>0.3</v>
      </c>
      <c r="L123" s="9">
        <v>0.86</v>
      </c>
    </row>
    <row r="124" spans="10:14" hidden="1" x14ac:dyDescent="0.2">
      <c r="J124" s="51">
        <v>4350</v>
      </c>
      <c r="K124" s="12">
        <v>0.25</v>
      </c>
      <c r="L124" s="9">
        <v>0.85</v>
      </c>
    </row>
    <row r="125" spans="10:14" hidden="1" x14ac:dyDescent="0.2">
      <c r="J125" s="51">
        <v>4400</v>
      </c>
      <c r="K125" s="12">
        <v>0.2</v>
      </c>
      <c r="L125" s="9">
        <v>0.84</v>
      </c>
    </row>
    <row r="126" spans="10:14" hidden="1" x14ac:dyDescent="0.2">
      <c r="J126" s="51">
        <v>4450</v>
      </c>
      <c r="K126" s="12">
        <v>0.15</v>
      </c>
      <c r="L126" s="9">
        <v>0.83</v>
      </c>
    </row>
    <row r="127" spans="10:14" hidden="1" x14ac:dyDescent="0.2">
      <c r="J127" s="51">
        <v>4500</v>
      </c>
      <c r="K127" s="12">
        <v>0.1</v>
      </c>
      <c r="L127" s="9">
        <v>0.82000000000000006</v>
      </c>
    </row>
    <row r="128" spans="10:14" hidden="1" x14ac:dyDescent="0.2">
      <c r="L128" s="9">
        <v>0.81</v>
      </c>
    </row>
    <row r="129" spans="12:12" hidden="1" x14ac:dyDescent="0.2">
      <c r="L129" s="9">
        <v>0.8</v>
      </c>
    </row>
    <row r="130" spans="12:12" hidden="1" x14ac:dyDescent="0.2">
      <c r="L130" s="9">
        <v>0.79</v>
      </c>
    </row>
    <row r="131" spans="12:12" hidden="1" x14ac:dyDescent="0.2">
      <c r="L131" s="9">
        <v>0.78</v>
      </c>
    </row>
    <row r="132" spans="12:12" hidden="1" x14ac:dyDescent="0.2">
      <c r="L132" s="9">
        <v>0.77</v>
      </c>
    </row>
    <row r="133" spans="12:12" hidden="1" x14ac:dyDescent="0.2">
      <c r="L133" s="9">
        <v>0.76</v>
      </c>
    </row>
    <row r="134" spans="12:12" hidden="1" x14ac:dyDescent="0.2">
      <c r="L134" s="9">
        <v>0.75</v>
      </c>
    </row>
    <row r="135" spans="12:12" hidden="1" x14ac:dyDescent="0.2">
      <c r="L135" s="9">
        <v>0.74</v>
      </c>
    </row>
    <row r="136" spans="12:12" hidden="1" x14ac:dyDescent="0.2">
      <c r="L136" s="9">
        <v>0.73</v>
      </c>
    </row>
    <row r="137" spans="12:12" hidden="1" x14ac:dyDescent="0.2">
      <c r="L137" s="9">
        <v>0.72</v>
      </c>
    </row>
    <row r="138" spans="12:12" hidden="1" x14ac:dyDescent="0.2">
      <c r="L138" s="9">
        <v>0.71</v>
      </c>
    </row>
    <row r="139" spans="12:12" hidden="1" x14ac:dyDescent="0.2">
      <c r="L139" s="9">
        <v>0.7</v>
      </c>
    </row>
    <row r="140" spans="12:12" hidden="1" x14ac:dyDescent="0.2">
      <c r="L140" s="9">
        <v>0.69</v>
      </c>
    </row>
    <row r="141" spans="12:12" hidden="1" x14ac:dyDescent="0.2">
      <c r="L141" s="9">
        <v>0.67999999999999994</v>
      </c>
    </row>
    <row r="142" spans="12:12" hidden="1" x14ac:dyDescent="0.2">
      <c r="L142" s="9">
        <v>0.66999999999999993</v>
      </c>
    </row>
    <row r="143" spans="12:12" hidden="1" x14ac:dyDescent="0.2">
      <c r="L143" s="9">
        <v>0.65999999999999992</v>
      </c>
    </row>
    <row r="144" spans="12:12" hidden="1" x14ac:dyDescent="0.2">
      <c r="L144" s="9">
        <v>0.64999999999999991</v>
      </c>
    </row>
    <row r="145" spans="12:12" hidden="1" x14ac:dyDescent="0.2">
      <c r="L145" s="9">
        <v>0.64</v>
      </c>
    </row>
    <row r="146" spans="12:12" hidden="1" x14ac:dyDescent="0.2">
      <c r="L146" s="9">
        <v>0.63</v>
      </c>
    </row>
    <row r="147" spans="12:12" hidden="1" x14ac:dyDescent="0.2">
      <c r="L147" s="9">
        <v>0.62</v>
      </c>
    </row>
    <row r="148" spans="12:12" hidden="1" x14ac:dyDescent="0.2">
      <c r="L148" s="9">
        <v>0.61</v>
      </c>
    </row>
    <row r="149" spans="12:12" hidden="1" x14ac:dyDescent="0.2">
      <c r="L149" s="9">
        <v>0.6</v>
      </c>
    </row>
    <row r="150" spans="12:12" hidden="1" x14ac:dyDescent="0.2">
      <c r="L150" s="9">
        <v>0.59</v>
      </c>
    </row>
    <row r="151" spans="12:12" hidden="1" x14ac:dyDescent="0.2">
      <c r="L151" s="9">
        <v>0.58000000000000007</v>
      </c>
    </row>
    <row r="152" spans="12:12" hidden="1" x14ac:dyDescent="0.2">
      <c r="L152" s="9">
        <v>0.57000000000000006</v>
      </c>
    </row>
    <row r="153" spans="12:12" hidden="1" x14ac:dyDescent="0.2">
      <c r="L153" s="9">
        <v>0.5</v>
      </c>
    </row>
    <row r="154" spans="12:12" hidden="1" x14ac:dyDescent="0.2">
      <c r="L154" s="9">
        <v>0.49</v>
      </c>
    </row>
    <row r="155" spans="12:12" hidden="1" x14ac:dyDescent="0.2">
      <c r="L155" s="9">
        <v>0.48</v>
      </c>
    </row>
    <row r="156" spans="12:12" hidden="1" x14ac:dyDescent="0.2">
      <c r="L156" s="9">
        <v>0.47</v>
      </c>
    </row>
    <row r="157" spans="12:12" hidden="1" x14ac:dyDescent="0.2">
      <c r="L157" s="9">
        <v>0.45999999999999996</v>
      </c>
    </row>
    <row r="158" spans="12:12" hidden="1" x14ac:dyDescent="0.2">
      <c r="L158" s="9">
        <v>0.44999999999999996</v>
      </c>
    </row>
    <row r="159" spans="12:12" hidden="1" x14ac:dyDescent="0.2">
      <c r="L159" s="9">
        <v>0.43999999999999995</v>
      </c>
    </row>
    <row r="160" spans="12:12" hidden="1" x14ac:dyDescent="0.2">
      <c r="L160" s="9">
        <v>0.42999999999999994</v>
      </c>
    </row>
    <row r="161" spans="12:12" hidden="1" x14ac:dyDescent="0.2">
      <c r="L161" s="9">
        <v>0.42000000000000004</v>
      </c>
    </row>
    <row r="162" spans="12:12" hidden="1" x14ac:dyDescent="0.2">
      <c r="L162" s="9">
        <v>0.41000000000000003</v>
      </c>
    </row>
    <row r="163" spans="12:12" hidden="1" x14ac:dyDescent="0.2">
      <c r="L163" s="9">
        <v>0.4</v>
      </c>
    </row>
    <row r="164" spans="12:12" hidden="1" x14ac:dyDescent="0.2">
      <c r="L164" s="9">
        <v>0.39</v>
      </c>
    </row>
    <row r="165" spans="12:12" hidden="1" x14ac:dyDescent="0.2">
      <c r="L165" s="9">
        <v>0.38</v>
      </c>
    </row>
    <row r="166" spans="12:12" hidden="1" x14ac:dyDescent="0.2">
      <c r="L166" s="9">
        <v>0.37</v>
      </c>
    </row>
    <row r="167" spans="12:12" hidden="1" x14ac:dyDescent="0.2">
      <c r="L167" s="9">
        <v>0.36</v>
      </c>
    </row>
    <row r="168" spans="12:12" hidden="1" x14ac:dyDescent="0.2">
      <c r="L168" s="9">
        <v>0.35</v>
      </c>
    </row>
    <row r="169" spans="12:12" hidden="1" x14ac:dyDescent="0.2">
      <c r="L169" s="9">
        <v>0.33999999999999997</v>
      </c>
    </row>
    <row r="170" spans="12:12" hidden="1" x14ac:dyDescent="0.2">
      <c r="L170" s="9">
        <v>0.32999999999999996</v>
      </c>
    </row>
    <row r="171" spans="12:12" hidden="1" x14ac:dyDescent="0.2">
      <c r="L171" s="9">
        <v>0.31999999999999995</v>
      </c>
    </row>
    <row r="172" spans="12:12" hidden="1" x14ac:dyDescent="0.2">
      <c r="L172" s="9">
        <v>0.30999999999999994</v>
      </c>
    </row>
    <row r="173" spans="12:12" hidden="1" x14ac:dyDescent="0.2">
      <c r="L173" s="9">
        <v>0.29999999999999993</v>
      </c>
    </row>
    <row r="174" spans="12:12" hidden="1" x14ac:dyDescent="0.2">
      <c r="L174" s="9">
        <v>0.29000000000000004</v>
      </c>
    </row>
    <row r="175" spans="12:12" hidden="1" x14ac:dyDescent="0.2">
      <c r="L175" s="9">
        <v>0.28000000000000003</v>
      </c>
    </row>
    <row r="176" spans="12:12" hidden="1" x14ac:dyDescent="0.2">
      <c r="L176" s="9">
        <v>0.27</v>
      </c>
    </row>
    <row r="177" spans="12:12" hidden="1" x14ac:dyDescent="0.2">
      <c r="L177" s="9">
        <v>0.26</v>
      </c>
    </row>
    <row r="178" spans="12:12" hidden="1" x14ac:dyDescent="0.2">
      <c r="L178" s="9">
        <v>0.25</v>
      </c>
    </row>
    <row r="179" spans="12:12" hidden="1" x14ac:dyDescent="0.2">
      <c r="L179" s="9">
        <v>0.24</v>
      </c>
    </row>
    <row r="180" spans="12:12" hidden="1" x14ac:dyDescent="0.2">
      <c r="L180" s="9">
        <v>0.22999999999999998</v>
      </c>
    </row>
    <row r="181" spans="12:12" hidden="1" x14ac:dyDescent="0.2">
      <c r="L181" s="9">
        <v>0.21999999999999997</v>
      </c>
    </row>
    <row r="182" spans="12:12" hidden="1" x14ac:dyDescent="0.2">
      <c r="L182" s="9">
        <v>0.20999999999999996</v>
      </c>
    </row>
    <row r="183" spans="12:12" hidden="1" x14ac:dyDescent="0.2">
      <c r="L183" s="9">
        <v>0.19999999999999996</v>
      </c>
    </row>
    <row r="184" spans="12:12" hidden="1" x14ac:dyDescent="0.2">
      <c r="L184" s="9">
        <v>0.18999999999999995</v>
      </c>
    </row>
    <row r="185" spans="12:12" hidden="1" x14ac:dyDescent="0.2">
      <c r="L185" s="9">
        <v>0.17999999999999994</v>
      </c>
    </row>
    <row r="186" spans="12:12" hidden="1" x14ac:dyDescent="0.2">
      <c r="L186" s="9">
        <v>0.16999999999999993</v>
      </c>
    </row>
    <row r="187" spans="12:12" hidden="1" x14ac:dyDescent="0.2">
      <c r="L187" s="9">
        <v>0.16000000000000003</v>
      </c>
    </row>
    <row r="188" spans="12:12" hidden="1" x14ac:dyDescent="0.2">
      <c r="L188" s="9">
        <v>0.15000000000000002</v>
      </c>
    </row>
    <row r="189" spans="12:12" hidden="1" x14ac:dyDescent="0.2">
      <c r="L189" s="9">
        <v>0.14000000000000001</v>
      </c>
    </row>
    <row r="190" spans="12:12" hidden="1" x14ac:dyDescent="0.2">
      <c r="L190" s="9">
        <v>0.13</v>
      </c>
    </row>
    <row r="191" spans="12:12" hidden="1" x14ac:dyDescent="0.2">
      <c r="L191" s="9">
        <v>0.12</v>
      </c>
    </row>
    <row r="192" spans="12:12" hidden="1" x14ac:dyDescent="0.2">
      <c r="L192" s="9">
        <v>0.10999999999999999</v>
      </c>
    </row>
    <row r="193" spans="12:12" hidden="1" x14ac:dyDescent="0.2">
      <c r="L193" s="9">
        <v>9.9999999999999978E-2</v>
      </c>
    </row>
    <row r="194" spans="12:12" hidden="1" x14ac:dyDescent="0.2">
      <c r="L194" s="9">
        <v>8.9999999999999969E-2</v>
      </c>
    </row>
    <row r="195" spans="12:12" hidden="1" x14ac:dyDescent="0.2">
      <c r="L195" s="9">
        <v>7.999999999999996E-2</v>
      </c>
    </row>
    <row r="196" spans="12:12" hidden="1" x14ac:dyDescent="0.2">
      <c r="L196" s="9">
        <v>6.9999999999999951E-2</v>
      </c>
    </row>
    <row r="197" spans="12:12" hidden="1" x14ac:dyDescent="0.2">
      <c r="L197" s="9">
        <v>5.9999999999999942E-2</v>
      </c>
    </row>
    <row r="198" spans="12:12" hidden="1" x14ac:dyDescent="0.2">
      <c r="L198" s="9">
        <v>4.9999999999999933E-2</v>
      </c>
    </row>
    <row r="199" spans="12:12" hidden="1" x14ac:dyDescent="0.2">
      <c r="L199" s="9">
        <v>4.0000000000000036E-2</v>
      </c>
    </row>
    <row r="200" spans="12:12" hidden="1" x14ac:dyDescent="0.2">
      <c r="L200" s="9">
        <v>3.0000000000000027E-2</v>
      </c>
    </row>
    <row r="201" spans="12:12" hidden="1" x14ac:dyDescent="0.2">
      <c r="L201" s="9">
        <v>2.0000000000000018E-2</v>
      </c>
    </row>
    <row r="202" spans="12:12" hidden="1" x14ac:dyDescent="0.2">
      <c r="L202" s="9">
        <v>1.0000000000000009E-2</v>
      </c>
    </row>
    <row r="203" spans="12:12" hidden="1" x14ac:dyDescent="0.2">
      <c r="L203" s="9">
        <v>0</v>
      </c>
    </row>
    <row r="204" spans="12:12" x14ac:dyDescent="0.2"/>
  </sheetData>
  <sheetProtection algorithmName="SHA-512" hashValue="BiY6m7Pr6EolmTnGEkcYsdp1r9jnVekhsK1N1jy/9PtP+DJxQ2dIbs10a5ATY3YCrupF8VAfGEwhHKXz7zi/2w==" saltValue="6wXk4ulAPR986qa811y+QA==" spinCount="100000" sheet="1" objects="1" scenarios="1"/>
  <customSheetViews>
    <customSheetView guid="{CE343D8F-0545-4A43-9C9A-8EF045FF7C50}" hiddenRows="1" hiddenColumns="1">
      <selection activeCell="C1" sqref="A1:XFD1"/>
      <pageMargins left="0.7" right="0.7" top="0.75" bottom="0.75" header="0.3" footer="0.3"/>
      <pageSetup paperSize="9" orientation="landscape" r:id="rId1"/>
    </customSheetView>
  </customSheetViews>
  <mergeCells count="9">
    <mergeCell ref="A63:E63"/>
    <mergeCell ref="A33:J33"/>
    <mergeCell ref="A25:J25"/>
    <mergeCell ref="A41:E41"/>
    <mergeCell ref="C8:C10"/>
    <mergeCell ref="C15:C17"/>
    <mergeCell ref="D8:D10"/>
    <mergeCell ref="D15:D17"/>
    <mergeCell ref="A55:J55"/>
  </mergeCells>
  <dataValidations count="13">
    <dataValidation type="whole" allowBlank="1" showInputMessage="1" showErrorMessage="1" sqref="J113">
      <formula1>G48</formula1>
      <formula2>G52</formula2>
    </dataValidation>
    <dataValidation type="list" allowBlank="1" showInputMessage="1" showErrorMessage="1" sqref="B52 B44 B46 B48 B50">
      <formula1>Coeficiente_reducción</formula1>
    </dataValidation>
    <dataValidation type="decimal" allowBlank="1" showInputMessage="1" showErrorMessage="1" sqref="B6">
      <formula1>1</formula1>
      <formula2>500</formula2>
    </dataValidation>
    <dataValidation type="decimal" allowBlank="1" showInputMessage="1" showErrorMessage="1" sqref="B8 B11:B15 B18:B24">
      <formula1>0</formula1>
      <formula2>100</formula2>
    </dataValidation>
    <dataValidation type="decimal" allowBlank="1" showInputMessage="1" showErrorMessage="1" sqref="B34:B40 C8 C11:C15 C18:C24">
      <formula1>0</formula1>
      <formula2>1000</formula2>
    </dataValidation>
    <dataValidation type="whole" allowBlank="1" showInputMessage="1" showErrorMessage="1" sqref="B26:B32">
      <formula1>0</formula1>
      <formula2>6</formula2>
    </dataValidation>
    <dataValidation type="whole" allowBlank="1" showInputMessage="1" showErrorMessage="1" sqref="B43 B45 B47 B49 B51">
      <formula1>0</formula1>
      <formula2>4500</formula2>
    </dataValidation>
    <dataValidation type="decimal" allowBlank="1" showInputMessage="1" showErrorMessage="1" sqref="B56:B62">
      <formula1>0</formula1>
      <formula2>300000</formula2>
    </dataValidation>
    <dataValidation type="whole" allowBlank="1" showInputMessage="1" showErrorMessage="1" sqref="J108">
      <formula1>J109</formula1>
      <formula2>J113</formula2>
    </dataValidation>
    <dataValidation type="list" allowBlank="1" showInputMessage="1" showErrorMessage="1" sqref="B16 B9">
      <formula1>$M$109:$M$118</formula1>
    </dataValidation>
    <dataValidation type="list" allowBlank="1" showInputMessage="1" showErrorMessage="1" sqref="B42">
      <formula1>$J$109:$J$127</formula1>
    </dataValidation>
    <dataValidation type="list" allowBlank="1" showInputMessage="1" showErrorMessage="1" sqref="B64">
      <formula1>$L$109:$L$203</formula1>
    </dataValidation>
    <dataValidation type="whole" allowBlank="1" showInputMessage="1" showErrorMessage="1" sqref="J109:J112">
      <formula1>J110</formula1>
      <formula2>G48</formula2>
    </dataValidation>
  </dataValidations>
  <pageMargins left="0.7" right="0.7" top="0.75" bottom="0.75" header="0.3" footer="0.3"/>
  <pageSetup paperSize="9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M36"/>
  <sheetViews>
    <sheetView showGridLines="0" showRowColHeaders="0" tabSelected="1" showRuler="0" zoomScaleNormal="100" workbookViewId="0">
      <selection activeCell="A14" sqref="A14:M14"/>
    </sheetView>
  </sheetViews>
  <sheetFormatPr defaultColWidth="0" defaultRowHeight="16.5" zeroHeight="1" x14ac:dyDescent="0.3"/>
  <cols>
    <col min="1" max="1" width="32.140625" style="1" bestFit="1" customWidth="1"/>
    <col min="2" max="7" width="13.140625" style="1" bestFit="1" customWidth="1"/>
    <col min="8" max="9" width="11.140625" style="1" customWidth="1"/>
    <col min="10" max="13" width="11.42578125" style="1" customWidth="1"/>
    <col min="14" max="16384" width="11.42578125" style="2" hidden="1"/>
  </cols>
  <sheetData>
    <row r="1" spans="1:13" s="148" customFormat="1" ht="15" x14ac:dyDescent="0.25"/>
    <row r="2" spans="1:13" s="148" customFormat="1" ht="15" x14ac:dyDescent="0.25"/>
    <row r="3" spans="1:13" s="148" customFormat="1" ht="15" x14ac:dyDescent="0.25"/>
    <row r="4" spans="1:13" s="148" customFormat="1" ht="15" x14ac:dyDescent="0.25"/>
    <row r="5" spans="1:13" s="4" customFormat="1" x14ac:dyDescent="0.3">
      <c r="A5" s="149" t="s">
        <v>41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</row>
    <row r="6" spans="1:13" x14ac:dyDescent="0.3">
      <c r="A6" s="58"/>
      <c r="B6" s="59" t="s">
        <v>63</v>
      </c>
      <c r="C6" s="59" t="s">
        <v>64</v>
      </c>
      <c r="D6" s="59" t="s">
        <v>65</v>
      </c>
      <c r="E6" s="59" t="s">
        <v>66</v>
      </c>
      <c r="F6" s="59" t="s">
        <v>67</v>
      </c>
      <c r="G6" s="59" t="s">
        <v>68</v>
      </c>
      <c r="H6" s="60"/>
      <c r="I6" s="60"/>
      <c r="J6" s="60"/>
      <c r="K6" s="60"/>
      <c r="L6" s="60"/>
      <c r="M6" s="60"/>
    </row>
    <row r="7" spans="1:13" x14ac:dyDescent="0.3">
      <c r="A7" s="61" t="s">
        <v>49</v>
      </c>
      <c r="B7" s="55" t="str">
        <f>IFERROR(Dados!B56/Dados!B34, "SIN VALOR")</f>
        <v>SIN VALOR</v>
      </c>
      <c r="C7" s="55" t="str">
        <f>IFERROR([1]Dados!B50/[1]Dados!B30, "SEMVALOR")</f>
        <v>SEMVALOR</v>
      </c>
      <c r="D7" s="55" t="str">
        <f>IFERROR([1]Dados!B51/[1]Dados!B31, "SEM VALOR")</f>
        <v>SEM VALOR</v>
      </c>
      <c r="E7" s="55" t="str">
        <f>IFERROR([1]Dados!B52/[1]Dados!B32, "SEM VALOR")</f>
        <v>SEM VALOR</v>
      </c>
      <c r="F7" s="55" t="str">
        <f>IFERROR([1]Dados!B53/[1]Dados!B33, "SEM VALOR")</f>
        <v>SEM VALOR</v>
      </c>
      <c r="G7" s="55" t="str">
        <f>IFERROR(Dados!B61/Dados!B39, "SEM VALOR")</f>
        <v>SEM VALOR</v>
      </c>
      <c r="H7" s="60"/>
      <c r="I7" s="60"/>
      <c r="J7" s="60"/>
      <c r="K7" s="60"/>
      <c r="L7" s="60"/>
      <c r="M7" s="60"/>
    </row>
    <row r="8" spans="1:13" s="3" customFormat="1" ht="27" x14ac:dyDescent="0.25">
      <c r="A8" s="62" t="s">
        <v>44</v>
      </c>
      <c r="B8" s="56">
        <f>Dados!B34</f>
        <v>0</v>
      </c>
      <c r="C8" s="56">
        <f>Dados!B35</f>
        <v>0</v>
      </c>
      <c r="D8" s="56">
        <f>Dados!B36</f>
        <v>0</v>
      </c>
      <c r="E8" s="56">
        <f>Dados!B37</f>
        <v>0</v>
      </c>
      <c r="F8" s="56">
        <f>Dados!B38</f>
        <v>0</v>
      </c>
      <c r="G8" s="56">
        <f>Dados!B39</f>
        <v>0</v>
      </c>
      <c r="H8" s="63"/>
      <c r="I8" s="63"/>
      <c r="J8" s="63"/>
      <c r="K8" s="63"/>
      <c r="L8" s="63"/>
      <c r="M8" s="63"/>
    </row>
    <row r="9" spans="1:13" s="3" customFormat="1" x14ac:dyDescent="0.25">
      <c r="A9" s="64"/>
      <c r="B9" s="65"/>
      <c r="C9" s="65"/>
      <c r="D9" s="65"/>
      <c r="E9" s="65"/>
      <c r="F9" s="65"/>
      <c r="G9" s="65"/>
      <c r="H9" s="63"/>
      <c r="I9" s="63"/>
      <c r="J9" s="63"/>
      <c r="K9" s="63"/>
      <c r="L9" s="63"/>
      <c r="M9" s="63"/>
    </row>
    <row r="10" spans="1:13" s="5" customFormat="1" x14ac:dyDescent="0.3">
      <c r="A10" s="147" t="s">
        <v>0</v>
      </c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</row>
    <row r="11" spans="1:13" x14ac:dyDescent="0.3">
      <c r="A11" s="66"/>
      <c r="B11" s="67" t="s">
        <v>52</v>
      </c>
      <c r="C11" s="67" t="s">
        <v>51</v>
      </c>
      <c r="D11" s="67" t="s">
        <v>53</v>
      </c>
      <c r="E11" s="67" t="s">
        <v>54</v>
      </c>
      <c r="F11" s="67" t="s">
        <v>55</v>
      </c>
      <c r="G11" s="67" t="s">
        <v>56</v>
      </c>
      <c r="H11" s="67" t="s">
        <v>57</v>
      </c>
      <c r="I11" s="67" t="s">
        <v>58</v>
      </c>
      <c r="J11" s="67" t="s">
        <v>59</v>
      </c>
      <c r="K11" s="67" t="s">
        <v>60</v>
      </c>
      <c r="L11" s="67" t="s">
        <v>61</v>
      </c>
      <c r="M11" s="67" t="s">
        <v>62</v>
      </c>
    </row>
    <row r="12" spans="1:13" x14ac:dyDescent="0.3">
      <c r="A12" s="68" t="s">
        <v>75</v>
      </c>
      <c r="B12" s="57">
        <f>Dados!B6*Dados!B8</f>
        <v>0</v>
      </c>
      <c r="C12" s="57">
        <f>Dados!B6*Dados!B11</f>
        <v>0</v>
      </c>
      <c r="D12" s="57">
        <f>Dados!B6*Dados!B12</f>
        <v>0</v>
      </c>
      <c r="E12" s="57">
        <f>Dados!B6*Dados!B13</f>
        <v>0</v>
      </c>
      <c r="F12" s="57">
        <f>Dados!B6*Dados!B14</f>
        <v>0</v>
      </c>
      <c r="G12" s="57">
        <f>Dados!B6*Dados!B15</f>
        <v>0</v>
      </c>
      <c r="H12" s="57">
        <f>Dados!B6*Dados!B18</f>
        <v>0</v>
      </c>
      <c r="I12" s="57">
        <f>Dados!B6*Dados!B19</f>
        <v>0</v>
      </c>
      <c r="J12" s="57">
        <f>Dados!B6*Dados!B20</f>
        <v>0</v>
      </c>
      <c r="K12" s="57">
        <f>Dados!B6*Dados!B21</f>
        <v>0</v>
      </c>
      <c r="L12" s="57">
        <f>Dados!B6*Dados!B22</f>
        <v>0</v>
      </c>
      <c r="M12" s="57">
        <f>Dados!B6*Dados!B23</f>
        <v>0</v>
      </c>
    </row>
    <row r="13" spans="1:13" x14ac:dyDescent="0.3">
      <c r="A13" s="69"/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</row>
    <row r="14" spans="1:13" s="5" customFormat="1" x14ac:dyDescent="0.3">
      <c r="A14" s="149" t="s">
        <v>42</v>
      </c>
      <c r="B14" s="149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</row>
    <row r="15" spans="1:13" x14ac:dyDescent="0.3">
      <c r="A15" s="71"/>
      <c r="B15" s="67" t="s">
        <v>69</v>
      </c>
      <c r="C15" s="67" t="s">
        <v>70</v>
      </c>
      <c r="D15" s="67" t="s">
        <v>71</v>
      </c>
      <c r="E15" s="67" t="s">
        <v>72</v>
      </c>
      <c r="F15" s="67" t="s">
        <v>73</v>
      </c>
      <c r="G15" s="63"/>
      <c r="H15" s="63"/>
      <c r="I15" s="63"/>
      <c r="J15" s="60"/>
      <c r="K15" s="60"/>
      <c r="L15" s="60"/>
      <c r="M15" s="60"/>
    </row>
    <row r="16" spans="1:13" x14ac:dyDescent="0.3">
      <c r="A16" s="68" t="s">
        <v>45</v>
      </c>
      <c r="B16" s="72">
        <f>Dados!B43</f>
        <v>0</v>
      </c>
      <c r="C16" s="72">
        <f>Dados!B45</f>
        <v>0</v>
      </c>
      <c r="D16" s="72">
        <f>Dados!B47</f>
        <v>0</v>
      </c>
      <c r="E16" s="72">
        <f>Dados!B49</f>
        <v>0</v>
      </c>
      <c r="F16" s="72">
        <f>Dados!B51</f>
        <v>0</v>
      </c>
      <c r="G16" s="60"/>
      <c r="H16" s="60"/>
      <c r="I16" s="150"/>
      <c r="J16" s="151"/>
      <c r="K16" s="60"/>
      <c r="L16" s="60"/>
      <c r="M16" s="60"/>
    </row>
    <row r="17" spans="1:13" x14ac:dyDescent="0.3">
      <c r="A17" s="68" t="s">
        <v>48</v>
      </c>
      <c r="B17" s="86">
        <f>Dados!B44</f>
        <v>1</v>
      </c>
      <c r="C17" s="86">
        <f>Dados!B46</f>
        <v>1</v>
      </c>
      <c r="D17" s="86">
        <f>Dados!B48</f>
        <v>1</v>
      </c>
      <c r="E17" s="86">
        <f>Dados!B50</f>
        <v>1</v>
      </c>
      <c r="F17" s="86">
        <f>Dados!B52</f>
        <v>1</v>
      </c>
      <c r="G17" s="60"/>
      <c r="H17" s="60"/>
      <c r="I17" s="60"/>
      <c r="J17" s="60"/>
      <c r="K17" s="60"/>
      <c r="L17" s="60"/>
      <c r="M17" s="60"/>
    </row>
    <row r="18" spans="1:13" x14ac:dyDescent="0.3">
      <c r="A18" s="69"/>
      <c r="B18" s="73"/>
      <c r="C18" s="73"/>
      <c r="D18" s="73"/>
      <c r="E18" s="73"/>
      <c r="F18" s="73"/>
      <c r="G18" s="60"/>
      <c r="H18" s="60"/>
      <c r="I18" s="60"/>
      <c r="J18" s="60"/>
      <c r="K18" s="60"/>
      <c r="L18" s="60"/>
      <c r="M18" s="60"/>
    </row>
    <row r="19" spans="1:13" s="5" customFormat="1" x14ac:dyDescent="0.3">
      <c r="A19" s="149" t="s">
        <v>43</v>
      </c>
      <c r="B19" s="149"/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</row>
    <row r="20" spans="1:13" x14ac:dyDescent="0.3">
      <c r="A20" s="74"/>
      <c r="B20" s="67" t="s">
        <v>69</v>
      </c>
      <c r="C20" s="67" t="s">
        <v>70</v>
      </c>
      <c r="D20" s="67" t="s">
        <v>71</v>
      </c>
      <c r="E20" s="67" t="s">
        <v>72</v>
      </c>
      <c r="F20" s="67" t="s">
        <v>73</v>
      </c>
      <c r="G20" s="63"/>
      <c r="H20" s="60"/>
      <c r="I20" s="60"/>
      <c r="J20" s="60"/>
      <c r="K20" s="60"/>
      <c r="L20" s="60"/>
      <c r="M20" s="60"/>
    </row>
    <row r="21" spans="1:13" ht="28.5" x14ac:dyDescent="0.3">
      <c r="A21" s="75" t="s">
        <v>76</v>
      </c>
      <c r="B21" s="76" t="str">
        <f>IFERROR(((Dados!$B$26*Dados!$B$34)+(Dados!$B$27*Dados!$B$35)+(Dados!$B$28*Dados!$B$36)+(Dados!$B$29*Dados!$B$37)+(Dados!$B$30*Dados!$B$38)+(Dados!$B$31*Resultados!$B$36))/((Dados!$B$6*Dados!$B$8*Dados!$C$8)+(Dados!$B$6*Dados!$B$11*Dados!$C$11)+(Dados!$B$6*Dados!$B$12*Dados!$C$12)+(Dados!$B$6*Dados!$B$13*Dados!$C$13)+(Dados!$B$6*Dados!$B$14*Dados!$C$14)+(Dados!$B$6*Dados!$B$15*Dados!$C$15)+(Dados!$B$6*Dados!$B$18*Dados!$C$18)+(Dados!$B$6*Dados!$B$19*Dados!$C$19)+(Dados!$B$6*Dados!$B$20*Dados!$C$20)+(Dados!$B$6*Dados!$B$21*Dados!$C$21)+(Dados!$B$6*Dados!$B$22*Dados!$C$22)+(Dados!$B$6*Dados!$B$23*Dados!$C$23)), "SEM VALOR")</f>
        <v>SEM VALOR</v>
      </c>
      <c r="C21" s="76" t="str">
        <f>IFERROR(((Dados!$B$26*Dados!$B$34)+(Dados!$B$27*Dados!$B$35)+(Dados!$B$28*Dados!$B$36)+(Dados!$B$29*Dados!$B$37)+(Dados!$B$30*Dados!$B$38)+(Dados!$B$31*Resultados!$B$36))/((Dados!$B$6*Dados!$B$8*Dados!$C$8)+(Dados!$B$6*Dados!$B$11*Dados!$C$11)+(Dados!$B$6*Dados!$B$12*Dados!$C$12)+(Dados!$B$6*Dados!$B$13*Dados!$C$13)+(Dados!$B$6*Dados!$B$14*Dados!$C$14)+(Dados!$B$6*Dados!$B$15*Dados!$C$15)+(Dados!$B$6*Dados!$B$18*Dados!$C$18)+(Dados!$B$6*Dados!$B$19*Dados!$C$19)+(Dados!$B$6*Dados!$B$20*Dados!$C$20)+(Dados!$B$6*Dados!$B$21*Dados!$C$21)+(Dados!$B$6*Dados!$B$22*Dados!$C$22)+(Dados!$B$6*Dados!$B$23*Dados!$C$23)), "SEM VALOR")</f>
        <v>SEM VALOR</v>
      </c>
      <c r="D21" s="76" t="str">
        <f>IFERROR(((Dados!$B$26*Dados!$B$34)+(Dados!$B$27*Dados!$B$35)+(Dados!$B$28*Dados!$B$36)+(Dados!$B$29*Dados!$B$37)+(Dados!$B$30*Dados!$B$38)+(Dados!$B$31*Resultados!$B$36))/((Dados!$B$6*Dados!$B$8*Dados!$C$8)+(Dados!$B$6*Dados!$B$11*Dados!$C$11)+(Dados!$B$6*Dados!$B$12*Dados!$C$12)+(Dados!$B$6*Dados!$B$13*Dados!$C$13)+(Dados!$B$6*Dados!$B$14*Dados!$C$14)+(Dados!$B$6*Dados!$B$15*Dados!$C$15)+(Dados!$B$6*Dados!$B$18*Dados!$C$18)+(Dados!$B$6*Dados!$B$19*Dados!$C$19)+(Dados!$B$6*Dados!$B$20*Dados!$C$20)+(Dados!$B$6*Dados!$B$21*Dados!$C$21)+(Dados!$B$6*Dados!$B$22*Dados!$C$22)+(Dados!$B$6*Dados!$B$23*Dados!$C$23)), "SEM VALOR")</f>
        <v>SEM VALOR</v>
      </c>
      <c r="E21" s="76" t="str">
        <f>IFERROR(((Dados!$B$26*Dados!$B$34)+(Dados!$B$27*Dados!$B$35)+(Dados!$B$28*Dados!$B$36)+(Dados!$B$29*Dados!$B$37)+(Dados!$B$30*Dados!$B$38)+(Dados!$B$31*Resultados!$B$36))/((Dados!$B$6*Dados!$B$8*Dados!$C$8)+(Dados!$B$6*Dados!$B$11*Dados!$C$11)+(Dados!$B$6*Dados!$B$12*Dados!$C$12)+(Dados!$B$6*Dados!$B$13*Dados!$C$13)+(Dados!$B$6*Dados!$B$14*Dados!$C$14)+(Dados!$B$6*Dados!$B$15*Dados!$C$15)+(Dados!$B$6*Dados!$B$18*Dados!$C$18)+(Dados!$B$6*Dados!$B$19*Dados!$C$19)+(Dados!$B$6*Dados!$B$20*Dados!$C$20)+(Dados!$B$6*Dados!$B$21*Dados!$C$21)+(Dados!$B$6*Dados!$B$22*Dados!$C$22)+(Dados!$B$6*Dados!$B$23*Dados!$C$23)), "SEM VALOR")</f>
        <v>SEM VALOR</v>
      </c>
      <c r="F21" s="76" t="str">
        <f>IFERROR(((Dados!$B$26*Dados!$B$34)+(Dados!$B$27*Dados!$B$35)+(Dados!$B$28*Dados!$B$36)+(Dados!$B$29*Dados!$B$37)+(Dados!$B$30*Dados!$B$38)+(Dados!$B$31*Resultados!$B$36))/((Dados!$B$6*Dados!$B$8*Dados!$C$8)+(Dados!$B$6*Dados!$B$11*Dados!$C$11)+(Dados!$B$6*Dados!$B$12*Dados!$C$12)+(Dados!$B$6*Dados!$B$13*Dados!$C$13)+(Dados!$B$6*Dados!$B$14*Dados!$C$14)+(Dados!$B$6*Dados!$B$15*Dados!$C$15)+(Dados!$B$6*Dados!$B$18*Dados!$C$18)+(Dados!$B$6*Dados!$B$19*Dados!$C$19)+(Dados!$B$6*Dados!$B$20*Dados!$C$20)+(Dados!$B$6*Dados!$B$21*Dados!$C$21)+(Dados!$B$6*Dados!$B$22*Dados!$C$22)+(Dados!$B$6*Dados!$B$23*Dados!$C$23)), "SEM VALOR")</f>
        <v>SEM VALOR</v>
      </c>
      <c r="G21" s="60"/>
      <c r="H21" s="152" t="s">
        <v>77</v>
      </c>
      <c r="I21" s="153"/>
      <c r="J21" s="60"/>
      <c r="K21" s="60"/>
      <c r="L21" s="60"/>
      <c r="M21" s="60"/>
    </row>
    <row r="22" spans="1:13" ht="27.75" x14ac:dyDescent="0.3">
      <c r="A22" s="77" t="s">
        <v>78</v>
      </c>
      <c r="B22" s="76" t="str">
        <f>IFERROR(((((Dados!$B$26*Dados!$B$34)+(Dados!$B$27*Dados!$B$35)+(Dados!$B$28*Dados!$B$36)+(Dados!$B$29*Dados!$B$37)+(Dados!$B$30*Dados!$B$38)+(Dados!$B$31*Dados!$B$39))/1000)*B16*B17)/($B$12+$C$12+$D$12+$E$12+$F$12+$G$12+$H$12+$I$12+$J$12+$K$12+$L$12+$M$12), "SEM VALOR")</f>
        <v>SEM VALOR</v>
      </c>
      <c r="C22" s="76" t="str">
        <f>IFERROR(((((Dados!$B$26*Dados!$B$34)+(Dados!$B$27*Dados!$B$35)+(Dados!$B$28*Dados!$B$36)+(Dados!$B$29*Dados!$B$37)+(Dados!$B$30*Dados!$B$38)+(Dados!$B$31*Dados!$B$39))/1000)*C16*C17)/($B$12+$C$12+$D$12+$E$12+$F$12+$G$12+$H$12+$I$12+$J$12+$K$12+$L$12+$M$12), "SEM VALOR")</f>
        <v>SEM VALOR</v>
      </c>
      <c r="D22" s="76" t="str">
        <f>IFERROR(((((Dados!$B$26*Dados!$B$34)+(Dados!$B$27*Dados!$B$35)+(Dados!$B$28*Dados!$B$36)+(Dados!$B$29*Dados!$B$37)+(Dados!$B$30*Dados!$B$38)+(Dados!$B$31*Dados!$B$39))/1000)*D16*D17)/($B$12+$C$12+$D$12+$E$12+$F$12+$G$12+$H$12+$I$12+$J$12+$K$12+$L$12+$M$12), "SEM VALOR")</f>
        <v>SEM VALOR</v>
      </c>
      <c r="E22" s="76" t="str">
        <f>IFERROR(((((Dados!$B$26*Dados!$B$34)+(Dados!$B$27*Dados!$B$35)+(Dados!$B$28*Dados!$B$36)+(Dados!$B$29*Dados!$B$37)+(Dados!$B$30*Dados!$B$38)+(Dados!$B$31*Dados!$B$39))/1000)*E16*E17)/($B$12+$C$12+$D$12+$E$12+$F$12+$G$12+$H$12+$I$12+$J$12+$K$12+$L$12+$M$12), "SEM VALOR")</f>
        <v>SEM VALOR</v>
      </c>
      <c r="F22" s="76" t="str">
        <f>IFERROR(((((Dados!$B$26*Dados!$B$34)+(Dados!$B$27*Dados!$B$35)+(Dados!$B$28*Dados!$B$36)+(Dados!$B$29*Dados!$B$37)+(Dados!$B$30*Dados!$B$38)+(Dados!$B$31*Dados!$B$39))/1000)*F16*F17)/($B$12+$C$12+$D$12+$E$12+$F$12+$G$12+$H$12+$I$12+$J$12+$K$12+$L$12+$M$12), "SEM VALOR")</f>
        <v>SEM VALOR</v>
      </c>
      <c r="G22" s="60"/>
      <c r="H22" s="154" t="str">
        <f>IFERROR(((((Dados!$B$26*Dados!$B$34)+(Dados!$B$27*Dados!$B$35)+(Dados!$B$28*Dados!$B$36)+(Dados!$B$29*Dados!$B$37)+(Dados!$B$30*Dados!$B$38)+(Dados!$B$31*Dados!$B$39))/1000)*((B16*B17)+(C16*C17)+(D16*D17)+(E16*E17)+(F16*F17))/($B$12+$C$12+$D$12+$E$12+$F$12+$G$12+$H$12+$I$12+$J$12+$K$12+$L$12+$M$12)),"SEM VALOR")</f>
        <v>SEM VALOR</v>
      </c>
      <c r="I22" s="154" t="e">
        <f>((((Dados!$B$26*Dados!$B$34)+(Dados!$B$27*Dados!$B$35)+(Dados!$B$28*Dados!$B$36)+(Dados!$B$29*Dados!$B$37)+(Dados!$B$30*Dados!$B$38)+(Dados!$B$31*Dados!$B$39))/1000)*I16*I17)/($B$12+$C$12+$D$12+$E$12+$F$12+$G$12+$H$12+$I$12)</f>
        <v>#DIV/0!</v>
      </c>
      <c r="J22" s="60"/>
      <c r="K22" s="78"/>
      <c r="L22" s="60"/>
      <c r="M22" s="78"/>
    </row>
    <row r="23" spans="1:13" x14ac:dyDescent="0.3">
      <c r="A23" s="79"/>
      <c r="B23" s="80"/>
      <c r="C23" s="80"/>
      <c r="D23" s="80"/>
      <c r="E23" s="80"/>
      <c r="F23" s="80"/>
      <c r="G23" s="60"/>
      <c r="H23" s="81"/>
      <c r="I23" s="81"/>
      <c r="J23" s="60"/>
      <c r="K23" s="78"/>
      <c r="L23" s="60"/>
      <c r="M23" s="78"/>
    </row>
    <row r="24" spans="1:13" ht="15" customHeight="1" x14ac:dyDescent="0.3">
      <c r="A24" s="156" t="s">
        <v>79</v>
      </c>
      <c r="B24" s="156"/>
      <c r="C24" s="156"/>
      <c r="D24" s="156"/>
      <c r="E24" s="157" t="str">
        <f>IFERROR(Dados!D8/(Dados!C8*Dados!B10), "SEM VALOR")</f>
        <v>SEM VALOR</v>
      </c>
      <c r="F24" s="157"/>
      <c r="G24" s="60"/>
      <c r="H24" s="81"/>
      <c r="I24" s="81"/>
      <c r="J24" s="60"/>
      <c r="K24" s="78"/>
      <c r="L24" s="60"/>
      <c r="M24" s="78"/>
    </row>
    <row r="25" spans="1:13" ht="15.75" customHeight="1" x14ac:dyDescent="0.3">
      <c r="A25" s="155" t="s">
        <v>47</v>
      </c>
      <c r="B25" s="155"/>
      <c r="C25" s="155"/>
      <c r="D25" s="155"/>
      <c r="E25" s="158" t="str">
        <f>IFERROR(Dados!D15/(Dados!C15*Dados!B17), "SEM VALOR")</f>
        <v>SEM VALOR</v>
      </c>
      <c r="F25" s="158"/>
      <c r="G25" s="60"/>
      <c r="H25" s="81"/>
      <c r="I25" s="81"/>
      <c r="J25" s="60"/>
      <c r="K25" s="78"/>
      <c r="L25" s="60"/>
      <c r="M25" s="78"/>
    </row>
    <row r="26" spans="1:13" x14ac:dyDescent="0.3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</row>
    <row r="27" spans="1:13" s="5" customFormat="1" ht="17.25" customHeight="1" x14ac:dyDescent="0.3">
      <c r="A27" s="147" t="s">
        <v>122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</row>
    <row r="28" spans="1:13" s="6" customFormat="1" x14ac:dyDescent="0.3">
      <c r="A28" s="82"/>
      <c r="B28" s="67" t="s">
        <v>52</v>
      </c>
      <c r="C28" s="67" t="s">
        <v>51</v>
      </c>
      <c r="D28" s="67" t="s">
        <v>53</v>
      </c>
      <c r="E28" s="67" t="s">
        <v>54</v>
      </c>
      <c r="F28" s="67" t="s">
        <v>55</v>
      </c>
      <c r="G28" s="67" t="s">
        <v>74</v>
      </c>
      <c r="H28" s="67" t="s">
        <v>57</v>
      </c>
      <c r="I28" s="67" t="s">
        <v>58</v>
      </c>
      <c r="J28" s="67" t="s">
        <v>59</v>
      </c>
      <c r="K28" s="67" t="s">
        <v>60</v>
      </c>
      <c r="L28" s="67" t="s">
        <v>61</v>
      </c>
      <c r="M28" s="67" t="s">
        <v>62</v>
      </c>
    </row>
    <row r="29" spans="1:13" x14ac:dyDescent="0.3">
      <c r="A29" s="68" t="s">
        <v>46</v>
      </c>
      <c r="B29" s="83" t="str">
        <f>IFERROR((Dados!C8*Dados!B8*Dados!$B$6)/(Dados!$B$64*((Dados!$B$56*Dados!$B$26)+(Dados!$B$57*Dados!$B$27)+(Dados!$B$58*Dados!$B$28)+(Dados!$B$59*Dados!$B$29)+(Dados!$B$60*Dados!$B$30)+(Dados!$B$61*Dados!$B$31))), " SEM VALOR")</f>
        <v xml:space="preserve"> SEM VALOR</v>
      </c>
      <c r="C29" s="83" t="str">
        <f>IFERROR((Dados!B11*Dados!C11*Dados!$B$6)/(Dados!$B$64*((Dados!$B$56*Dados!$B$26)+(Dados!$B$57*Dados!$B$27)+(Dados!$B$58*Dados!$B$28)+(Dados!$B$59*Dados!$B$29)+(Dados!$B$60*Dados!$B$30)+(Dados!$B$61*Dados!$B$31))), "SEM VALOR")</f>
        <v>SEM VALOR</v>
      </c>
      <c r="D29" s="83" t="str">
        <f>IFERROR((Dados!B12*Dados!C12*Dados!$B$6)/(Dados!$B$64*((Dados!$B$56*Dados!$B$26)+(Dados!$B$57*Dados!$B$27)+(Dados!$B$58*Dados!$B$28)+(Dados!$B$59*Dados!$B$29)+(Dados!$B$60*Dados!$B$30)+(Dados!$B$61*Dados!$B$31))), "SEM VALOR")</f>
        <v>SEM VALOR</v>
      </c>
      <c r="E29" s="83" t="str">
        <f>IFERROR((Dados!B13*Dados!C13*Dados!$B$6)/(Dados!$B$64*((Dados!$B$56*Dados!$B$26)+(Dados!$B$57*Dados!$B$27)+(Dados!$B$58*Dados!$B$28)+(Dados!$B$59*Dados!$B$29)+(Dados!$B$60*Dados!$B$30)+(Dados!$B$61*Dados!$B$31))), "SEM VALOR")</f>
        <v>SEM VALOR</v>
      </c>
      <c r="F29" s="83" t="str">
        <f>IFERROR((Dados!B14*Dados!C14*Dados!$B$6)/(Dados!$B$64*((Dados!$B$56*Dados!$B$26)+(Dados!$B$57*Dados!$B$27)+(Dados!$B$58*Dados!$B$28)+(Dados!$B$59*Dados!$B$29)+(Dados!$B$60*Dados!$B$30)+(Dados!$B$61*Dados!$B$31))), "SEM VALOR")</f>
        <v>SEM VALOR</v>
      </c>
      <c r="G29" s="83" t="str">
        <f>IFERROR((Dados!B15*Dados!C15*Dados!$B$6)/(Dados!$B$64*((Dados!$B$56*Dados!$B$26)+(Dados!$B$57*Dados!$B$27)+(Dados!$B$58*Dados!$B$28)+(Dados!$B$59*Dados!$B$29)+(Dados!$B$60*Dados!$B$30)+(Dados!$B$61*Dados!$B$31))), "SEM VALOR")</f>
        <v>SEM VALOR</v>
      </c>
      <c r="H29" s="83" t="str">
        <f>IFERROR((Dados!B18*Dados!C18*Dados!$B$6)/(Dados!$B$64*((Dados!$B$56*Dados!$B$26)+(Dados!$B$57*Dados!$B$27)+(Dados!$B$58*Dados!$B$28)+(Dados!$B$59*Dados!$B$29)+(Dados!$B$60*Dados!$B$30)+(Dados!$B$61*Dados!$B$31))), "SEM VALOR")</f>
        <v>SEM VALOR</v>
      </c>
      <c r="I29" s="83" t="str">
        <f>IFERROR((Dados!B19*Dados!C19*Dados!$B$6)/(Dados!$B$64*((Dados!$B$56*Dados!$B$26)+(Dados!$B$57*Dados!$B$27)+(Dados!$B$58*Dados!$B$28)+(Dados!$B$59*Dados!$B$29)+(Dados!$B$60*Dados!$B$30)+(Dados!$B$61*Dados!$B$31))), "SEM VALOR")</f>
        <v>SEM VALOR</v>
      </c>
      <c r="J29" s="83" t="str">
        <f>IFERROR((Dados!B20*Dados!C20*Dados!$B$6)/(Dados!$B$64*((Dados!$B$56*Dados!$B$26)+(Dados!$B$57*Dados!$B$27)+(Dados!$B$58*Dados!$B$28)+(Dados!$B$59*Dados!$B$29)+(Dados!$B$60*Dados!$B$30)+(Dados!$B$61*Dados!$B$31))), "SEM VALOR")</f>
        <v>SEM VALOR</v>
      </c>
      <c r="K29" s="83" t="str">
        <f>IFERROR((Dados!B21*Dados!C21*Dados!$B$6)/(Dados!$B$64*((Dados!$B$56*Dados!$B$26)+(Dados!$B$57*Dados!$B$27)+(Dados!$B$58*Dados!$B$28)+(Dados!$B$59*Dados!$B$29)+(Dados!$B$60*Dados!$B$30)+(Dados!$B$61*Dados!$B$31))), "SEM VALOR")</f>
        <v>SEM VALOR</v>
      </c>
      <c r="L29" s="83" t="str">
        <f>IFERROR((Dados!B22*Dados!C22*Dados!$B$6)/(Dados!$B$64*((Dados!$B$56*Dados!$B$26)+(Dados!$B$57*Dados!$B$27)+(Dados!$B$58*Dados!$B$28)+(Dados!$B$59*Dados!$B$29)+(Dados!$B$60*Dados!$B$30)+(Dados!$B$61*Dados!$B$31))), "SEM VALOR")</f>
        <v>SEM VALOR</v>
      </c>
      <c r="M29" s="83" t="str">
        <f>IFERROR((Dados!B23*Dados!C23*Dados!$B$6)/(Dados!$B$64*((Dados!$B$56*Dados!$B$26)+(Dados!$B$57*Dados!$B$27)+(Dados!$B$58*Dados!$B$28)+(Dados!$B$59*Dados!$B$29)+(Dados!$B$60*Dados!$B$30)+(Dados!$B$61*Dados!$B$31))), "SEM VALOR")</f>
        <v>SEM VALOR</v>
      </c>
    </row>
    <row r="30" spans="1:13" hidden="1" x14ac:dyDescent="0.3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</row>
    <row r="31" spans="1:13" x14ac:dyDescent="0.3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</row>
    <row r="32" spans="1:13" x14ac:dyDescent="0.3">
      <c r="A32" s="144" t="s">
        <v>123</v>
      </c>
      <c r="B32" s="144"/>
      <c r="C32" s="144"/>
      <c r="D32" s="144"/>
      <c r="E32" s="145">
        <f>SUM(B29:M29)</f>
        <v>0</v>
      </c>
      <c r="F32" s="146"/>
      <c r="G32" s="84"/>
      <c r="H32" s="84"/>
      <c r="I32" s="84"/>
      <c r="J32" s="84"/>
      <c r="K32" s="84"/>
      <c r="L32" s="84"/>
      <c r="M32" s="84"/>
    </row>
    <row r="33" spans="1:13" s="7" customFormat="1" x14ac:dyDescent="0.3">
      <c r="A33" s="84"/>
      <c r="B33" s="84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</row>
    <row r="34" spans="1:13" hidden="1" x14ac:dyDescent="0.3">
      <c r="A34" s="84"/>
      <c r="B34" s="85"/>
    </row>
    <row r="35" spans="1:13" hidden="1" x14ac:dyDescent="0.3">
      <c r="A35" s="85"/>
    </row>
    <row r="36" spans="1:13" hidden="1" x14ac:dyDescent="0.3"/>
  </sheetData>
  <sheetProtection algorithmName="SHA-512" hashValue="1MzPOSt3uy9JPMNQ8UptjEW1/5YosevzjeG+wqgnTCifNuHPC0uS9fU3jm8wTAdeMNzYEpJSGr9eZw2AfQWdZw==" saltValue="BNEXIndOhYEiUCotrijjXw==" spinCount="100000" sheet="1" objects="1" scenarios="1"/>
  <customSheetViews>
    <customSheetView guid="{CE343D8F-0545-4A43-9C9A-8EF045FF7C50}" showPageBreaks="1" hiddenRows="1" hiddenColumns="1" view="pageLayout">
      <selection activeCell="A18" sqref="A18:F19"/>
      <pageMargins left="0.7" right="0.7" top="0.75" bottom="0.75" header="0.3" footer="0.3"/>
      <pageSetup paperSize="9" orientation="landscape" r:id="rId1"/>
    </customSheetView>
  </customSheetViews>
  <mergeCells count="15">
    <mergeCell ref="A32:D32"/>
    <mergeCell ref="E32:F32"/>
    <mergeCell ref="A27:M27"/>
    <mergeCell ref="A1:XFD4"/>
    <mergeCell ref="A19:M19"/>
    <mergeCell ref="I16:J16"/>
    <mergeCell ref="A5:M5"/>
    <mergeCell ref="A10:M10"/>
    <mergeCell ref="A14:M14"/>
    <mergeCell ref="H21:I21"/>
    <mergeCell ref="H22:I22"/>
    <mergeCell ref="A25:D25"/>
    <mergeCell ref="A24:D24"/>
    <mergeCell ref="E24:F24"/>
    <mergeCell ref="E25:F25"/>
  </mergeCells>
  <pageMargins left="0.70866141732283461" right="0.70866141732283461" top="0.74803149606299213" bottom="0.74803149606299213" header="0.31496062992125984" footer="0.31496062992125984"/>
  <pageSetup paperSize="9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</vt:i4>
      </vt:variant>
      <vt:variant>
        <vt:lpstr>Intervalos com Nome</vt:lpstr>
      </vt:variant>
      <vt:variant>
        <vt:i4>5</vt:i4>
      </vt:variant>
    </vt:vector>
  </HeadingPairs>
  <TitlesOfParts>
    <vt:vector size="9" baseType="lpstr">
      <vt:lpstr>Instruções</vt:lpstr>
      <vt:lpstr>Esquemas</vt:lpstr>
      <vt:lpstr>Dados</vt:lpstr>
      <vt:lpstr>Resultados</vt:lpstr>
      <vt:lpstr>Instruções!Área_de_Impressão</vt:lpstr>
      <vt:lpstr>Resultados!Área_de_Impressão</vt:lpstr>
      <vt:lpstr>Coeficiente_reducción</vt:lpstr>
      <vt:lpstr>Flujo</vt:lpstr>
      <vt:lpstr>Horas_anuales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Filipa Lopes</cp:lastModifiedBy>
  <cp:lastPrinted>2018-02-09T12:09:30Z</cp:lastPrinted>
  <dcterms:created xsi:type="dcterms:W3CDTF">2017-06-24T13:36:58Z</dcterms:created>
  <dcterms:modified xsi:type="dcterms:W3CDTF">2018-02-09T12:37:23Z</dcterms:modified>
</cp:coreProperties>
</file>